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14160" yWindow="75" windowWidth="14565" windowHeight="14310" activeTab="0"/>
  </bookViews>
  <sheets>
    <sheet name="Surety Estimator " sheetId="3" r:id="rId1"/>
    <sheet name="Public Water Estimator" sheetId="5" r:id="rId2"/>
    <sheet name="Public Sewer Estimator" sheetId="7" r:id="rId3"/>
    <sheet name="Sheet1" sheetId="4" state="hidden" r:id="rId4"/>
  </sheets>
  <definedNames>
    <definedName name="_xlnm.Print_Area" localSheetId="0">'Surety Estimator '!$B$1:$F$62</definedName>
  </definedNames>
  <calcPr calcId="191029"/>
  <extLst/>
</workbook>
</file>

<file path=xl/sharedStrings.xml><?xml version="1.0" encoding="utf-8"?>
<sst xmlns="http://schemas.openxmlformats.org/spreadsheetml/2006/main" count="232" uniqueCount="114">
  <si>
    <t>ITEM</t>
  </si>
  <si>
    <t>Traffic Control</t>
  </si>
  <si>
    <t>Erosion Control</t>
  </si>
  <si>
    <t xml:space="preserve">Infrastructure Improvements </t>
  </si>
  <si>
    <t>Contact Person</t>
  </si>
  <si>
    <t>Project Name/Phase#</t>
  </si>
  <si>
    <t>Email Address</t>
  </si>
  <si>
    <t>Phone Number</t>
  </si>
  <si>
    <t>Company/Firm Name</t>
  </si>
  <si>
    <t>Transaction Number:</t>
  </si>
  <si>
    <t>Case# (S-, SP-, GH-, etc)</t>
  </si>
  <si>
    <t>By submitting this Engineering Estimate to the City of Raleigh I hereby acknowledge the totals given below to be an accurate representation of construction costs for work within the public Right of Way, associated with the aforementioned project.</t>
  </si>
  <si>
    <t>Date Submitted:</t>
  </si>
  <si>
    <t>SURETY ESTIMATE</t>
  </si>
  <si>
    <t>Mobilization (4%)</t>
  </si>
  <si>
    <t>SUBTOTAL:</t>
  </si>
  <si>
    <t>*Misc. Item</t>
  </si>
  <si>
    <t>TOTAL ($)</t>
  </si>
  <si>
    <t>QUANT.</t>
  </si>
  <si>
    <t>UNIT</t>
  </si>
  <si>
    <t>PRICE</t>
  </si>
  <si>
    <t>Clearing &amp; Grubbing</t>
  </si>
  <si>
    <t>Common Excavation</t>
  </si>
  <si>
    <t>Catch Basins</t>
  </si>
  <si>
    <t>Storm Drain Perpendicular</t>
  </si>
  <si>
    <t>Storm Drain Parallel</t>
  </si>
  <si>
    <t>Rock Excavation</t>
  </si>
  <si>
    <t>30" Curb &amp; Gutter</t>
  </si>
  <si>
    <t>18" Median Curb</t>
  </si>
  <si>
    <t>Multi-Purpose Path</t>
  </si>
  <si>
    <t>Utility Pole Relocation</t>
  </si>
  <si>
    <t>Fire Hydrant Relocation</t>
  </si>
  <si>
    <t>Traffic Signal Upgrade</t>
  </si>
  <si>
    <t>Traffic Signal Relocation</t>
  </si>
  <si>
    <t xml:space="preserve">Seeding &amp; Mulching </t>
  </si>
  <si>
    <t>Paint Striping</t>
  </si>
  <si>
    <t>Guardrail</t>
  </si>
  <si>
    <t>AC</t>
  </si>
  <si>
    <t>LF</t>
  </si>
  <si>
    <t>CY</t>
  </si>
  <si>
    <t>TOTAL</t>
  </si>
  <si>
    <t>LF/Street</t>
  </si>
  <si>
    <t>EA</t>
  </si>
  <si>
    <t>Per Pole</t>
  </si>
  <si>
    <t>Per Corner</t>
  </si>
  <si>
    <t>SY-IN</t>
  </si>
  <si>
    <t>6' Sidewalk</t>
  </si>
  <si>
    <t>5' Sidewalk</t>
  </si>
  <si>
    <t>In dia/LF-R/W</t>
  </si>
  <si>
    <t>The purpose of this estimate is to clearly encompass ALL construction costs within public Right of Way. Each total adjacent to an “Item” shall be appropriately inclusive. It is the responsibility of the submitter to include any project specific item not originally listed below.</t>
  </si>
  <si>
    <t>N/A</t>
  </si>
  <si>
    <t>Is the proposed work along a City of Raleigh or NCDOT maintained street?</t>
  </si>
  <si>
    <t>City of Raleigh</t>
  </si>
  <si>
    <t>NCDOT</t>
  </si>
  <si>
    <t>Street Tree (Tree Lawn)</t>
  </si>
  <si>
    <t>Tree Grate (Urban Street Tree)</t>
  </si>
  <si>
    <t>TOTAL:</t>
  </si>
  <si>
    <t>City of Raleigh - Development Services Department</t>
  </si>
  <si>
    <t>Total Construction Cost:</t>
  </si>
  <si>
    <t>Keystone Brick Retaining Wall</t>
  </si>
  <si>
    <t>SF</t>
  </si>
  <si>
    <t>Pour-in-place Retaining Wall</t>
  </si>
  <si>
    <t>Water Meter Relocation</t>
  </si>
  <si>
    <t>Backflow Relocation</t>
  </si>
  <si>
    <t>Asphalt (Surface Layer)</t>
  </si>
  <si>
    <t>Asphalt (Binder Layer)</t>
  </si>
  <si>
    <t>Paving Stone (ABC)</t>
  </si>
  <si>
    <t>Asphalt (Base Layer)</t>
  </si>
  <si>
    <t xml:space="preserve">*If the proposed work is along a City of Raleigh maintained street, the Surety shall be adjusted to 125% of Subtotal.(UDO, Section 8.1.3.B). If along NCDOT-maintained street, the Surety shall be adjusted to 100% of Subtotal. Coordinate with the Development Services - Engineering reviewer to determine if the streets in question are City or State maintained.  Please select either "City of Raleigh" or "NCDOT" from the below dropdown.   </t>
  </si>
  <si>
    <t>Water Mains</t>
  </si>
  <si>
    <t>Water Infrastructure Surety Estimator</t>
  </si>
  <si>
    <t>6-Inch</t>
  </si>
  <si>
    <t>12-Inch</t>
  </si>
  <si>
    <t>16-Inch</t>
  </si>
  <si>
    <t>24-Inch</t>
  </si>
  <si>
    <t>18-Inch</t>
  </si>
  <si>
    <t>8-Inch</t>
  </si>
  <si>
    <t>6-Inch                                (Bore &amp; Jack)</t>
  </si>
  <si>
    <t>8-Inch                                (Bore &amp; Jack)</t>
  </si>
  <si>
    <t>12-Inch                                (Bore &amp; Jack)</t>
  </si>
  <si>
    <t>16-Inch                                (Bore &amp; Jack)</t>
  </si>
  <si>
    <t>24-Inch                                (Bore &amp; Jack)</t>
  </si>
  <si>
    <t>Services</t>
  </si>
  <si>
    <t>3/4-Inch</t>
  </si>
  <si>
    <t>1-Inch</t>
  </si>
  <si>
    <t>2-Inch</t>
  </si>
  <si>
    <t>Insertion Valves</t>
  </si>
  <si>
    <t>4-Inch</t>
  </si>
  <si>
    <t>Fire Hydrants</t>
  </si>
  <si>
    <t>Fire Hydrant</t>
  </si>
  <si>
    <t>Total</t>
  </si>
  <si>
    <t>Subtotal</t>
  </si>
  <si>
    <t>Design and Inspection</t>
  </si>
  <si>
    <t>10% of Construction Cost</t>
  </si>
  <si>
    <t>Sewer Infrastructure Surety Estimator</t>
  </si>
  <si>
    <t xml:space="preserve">8-Inch (&gt; 16' Depth)                               </t>
  </si>
  <si>
    <t xml:space="preserve">12-Inch (&gt; 16' Depth)                               </t>
  </si>
  <si>
    <t xml:space="preserve">16-Inch (&gt; 16' Depth)                               </t>
  </si>
  <si>
    <t xml:space="preserve">18-Inch (&gt; 16' Depth)                               </t>
  </si>
  <si>
    <t>18-Inch                                (Bore &amp; Jack)</t>
  </si>
  <si>
    <t xml:space="preserve">24-Inch (&gt; 16' Depth)                               </t>
  </si>
  <si>
    <t>Manholes</t>
  </si>
  <si>
    <t>4-Foot Dia. (&lt; 16' Depth)</t>
  </si>
  <si>
    <t>4-Foot Dia. (&gt; 16' Depth)</t>
  </si>
  <si>
    <t>5-Foot Dia. (&lt; 16' Depth)</t>
  </si>
  <si>
    <t>5-Foot Dia. (&gt; 16' Depth)</t>
  </si>
  <si>
    <t>6-Foot Dia. (&lt; 16' Depth)</t>
  </si>
  <si>
    <t>6-Foot Dia. (&gt; 16' Depth)</t>
  </si>
  <si>
    <t>Public Water*</t>
  </si>
  <si>
    <t>Public Sewer**</t>
  </si>
  <si>
    <t>*Public Water calculation from attached "Water Estimator"</t>
  </si>
  <si>
    <t>**Public Sewer calculation from attached "Sewer Estimator"</t>
  </si>
  <si>
    <t>Sewer Mains</t>
  </si>
  <si>
    <t>FY20 Development Fee Schedule (effective 7/1/2019)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</si>
</sst>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5">
    <font>
      <sz val="10"/>
      <name val="MS Sans Serif"/>
      <family val="2"/>
    </font>
    <font>
      <sz val="10"/>
      <name val="Arial"/>
      <family val="2"/>
    </font>
    <font>
      <b/>
      <sz val="10"/>
      <name val="MS Sans Serif"/>
      <family val="2"/>
    </font>
    <font>
      <i/>
      <sz val="10"/>
      <name val="MS Sans Serif"/>
      <family val="2"/>
    </font>
    <font>
      <b/>
      <i/>
      <sz val="11"/>
      <name val="Times New Roman"/>
      <family val="1"/>
    </font>
    <font>
      <sz val="11"/>
      <name val="Times New Roman"/>
      <family val="1"/>
    </font>
    <font>
      <b/>
      <sz val="11"/>
      <name val="Times New Roman"/>
      <family val="1"/>
    </font>
    <font>
      <sz val="10"/>
      <name val="Times New Roman"/>
      <family val="1"/>
    </font>
    <font>
      <b/>
      <sz val="14"/>
      <name val="Times New Roman"/>
      <family val="1"/>
    </font>
    <font>
      <b/>
      <sz val="14"/>
      <color theme="0"/>
      <name val="Times New Roman"/>
      <family val="1"/>
    </font>
    <font>
      <b/>
      <sz val="10"/>
      <color rgb="FFFF0000"/>
      <name val="MS Sans Serif"/>
      <family val="2"/>
    </font>
    <font>
      <b/>
      <i/>
      <sz val="9"/>
      <color rgb="FFFF0000"/>
      <name val="Times New Roman"/>
      <family val="1"/>
    </font>
    <font>
      <sz val="9"/>
      <name val="Times New Roman"/>
      <family val="1"/>
    </font>
    <font>
      <b/>
      <sz val="12"/>
      <name val="Times New Roman"/>
      <family val="1"/>
    </font>
    <font>
      <b/>
      <u val="single"/>
      <sz val="14"/>
      <name val="Times New Roman"/>
      <family val="1"/>
    </font>
  </fonts>
  <fills count="12">
    <fill>
      <patternFill/>
    </fill>
    <fill>
      <patternFill patternType="gray125"/>
    </fill>
    <fill>
      <patternFill patternType="solid">
        <fgColor theme="0" tint="-0.1499900072813034"/>
        <bgColor indexed="64"/>
      </patternFill>
    </fill>
    <fill>
      <patternFill patternType="solid">
        <fgColor theme="1" tint="0.34999001026153564"/>
        <bgColor indexed="64"/>
      </patternFill>
    </fill>
    <fill>
      <patternFill patternType="solid">
        <fgColor theme="3" tint="0.7999799847602844"/>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2"/>
        <bgColor indexed="64"/>
      </patternFill>
    </fill>
    <fill>
      <patternFill patternType="solid">
        <fgColor theme="0" tint="-0.24997000396251678"/>
        <bgColor indexed="64"/>
      </patternFill>
    </fill>
  </fills>
  <borders count="37">
    <border>
      <left/>
      <right/>
      <top/>
      <bottom/>
      <diagonal/>
    </border>
    <border>
      <left/>
      <right style="thin"/>
      <top style="thin"/>
      <bottom style="thin"/>
    </border>
    <border>
      <left style="thin"/>
      <right style="thin"/>
      <top style="thin"/>
      <bottom style="thin"/>
    </border>
    <border>
      <left/>
      <right/>
      <top style="thin"/>
      <bottom style="thin"/>
    </border>
    <border>
      <left style="medium"/>
      <right style="thin"/>
      <top style="thin"/>
      <bottom style="thin"/>
    </border>
    <border>
      <left style="medium"/>
      <right/>
      <top style="thin"/>
      <bottom style="thin"/>
    </border>
    <border>
      <left style="thin"/>
      <right style="medium"/>
      <top style="thin"/>
      <bottom style="thin"/>
    </border>
    <border>
      <left/>
      <right style="medium"/>
      <top style="thin"/>
      <bottom style="thin"/>
    </border>
    <border>
      <left style="medium"/>
      <right/>
      <top/>
      <bottom/>
    </border>
    <border>
      <left/>
      <right style="medium"/>
      <top/>
      <bottom/>
    </border>
    <border>
      <left style="thin"/>
      <right style="medium"/>
      <top style="thin"/>
      <bottom style="medium"/>
    </border>
    <border>
      <left style="medium"/>
      <right style="thin"/>
      <top style="thin"/>
      <bottom/>
    </border>
    <border>
      <left style="medium"/>
      <right style="thin"/>
      <top/>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thin"/>
      <top/>
      <bottom style="thin"/>
    </border>
    <border>
      <left style="thin"/>
      <right style="medium"/>
      <top/>
      <bottom style="thin"/>
    </border>
    <border>
      <left style="medium"/>
      <right/>
      <top style="thin"/>
      <bottom style="medium"/>
    </border>
    <border>
      <left/>
      <right/>
      <top style="thin"/>
      <bottom style="mediu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style="medium"/>
    </border>
    <border>
      <left/>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3">
    <xf numFmtId="0" fontId="0" fillId="0" borderId="0" xfId="0"/>
    <xf numFmtId="0" fontId="3" fillId="0" borderId="0" xfId="0" applyFont="1"/>
    <xf numFmtId="7" fontId="0" fillId="0" borderId="0" xfId="0" applyNumberFormat="1"/>
    <xf numFmtId="0" fontId="2" fillId="0" borderId="0" xfId="0" applyFont="1"/>
    <xf numFmtId="0" fontId="0" fillId="0" borderId="0" xfId="0" applyAlignment="1">
      <alignment horizontal="left"/>
    </xf>
    <xf numFmtId="0" fontId="0" fillId="0" borderId="0" xfId="0" applyFill="1"/>
    <xf numFmtId="0" fontId="2" fillId="0" borderId="0" xfId="0" applyFont="1" applyBorder="1"/>
    <xf numFmtId="0" fontId="3" fillId="0" borderId="0" xfId="0" applyFont="1" applyBorder="1"/>
    <xf numFmtId="0" fontId="4" fillId="2" borderId="1" xfId="0" applyFont="1" applyFill="1" applyBorder="1" applyAlignment="1">
      <alignment horizontal="center"/>
    </xf>
    <xf numFmtId="0" fontId="5" fillId="0" borderId="2" xfId="0" applyFont="1" applyBorder="1" applyAlignment="1">
      <alignment horizontal="center"/>
    </xf>
    <xf numFmtId="0" fontId="5" fillId="2" borderId="2" xfId="0" applyFont="1" applyFill="1" applyBorder="1" applyAlignment="1">
      <alignment horizontal="center"/>
    </xf>
    <xf numFmtId="0" fontId="5" fillId="3" borderId="3" xfId="0" applyFont="1" applyFill="1" applyBorder="1" applyAlignment="1">
      <alignment horizontal="center"/>
    </xf>
    <xf numFmtId="164" fontId="5" fillId="0" borderId="2" xfId="0" applyNumberFormat="1" applyFont="1" applyBorder="1" applyAlignment="1">
      <alignment horizontal="center"/>
    </xf>
    <xf numFmtId="0" fontId="6" fillId="0" borderId="4" xfId="0" applyFont="1" applyBorder="1" applyAlignment="1">
      <alignment horizontal="left"/>
    </xf>
    <xf numFmtId="0" fontId="4" fillId="2" borderId="5" xfId="0" applyFont="1" applyFill="1" applyBorder="1" applyAlignment="1">
      <alignment horizontal="center"/>
    </xf>
    <xf numFmtId="7" fontId="4" fillId="2" borderId="6" xfId="0" applyNumberFormat="1" applyFont="1" applyFill="1" applyBorder="1" applyAlignment="1">
      <alignment horizontal="center"/>
    </xf>
    <xf numFmtId="0" fontId="5" fillId="0" borderId="4" xfId="0" applyFont="1" applyBorder="1" applyAlignment="1">
      <alignment horizontal="center"/>
    </xf>
    <xf numFmtId="0" fontId="5" fillId="2" borderId="4" xfId="0" applyFont="1" applyFill="1" applyBorder="1" applyAlignment="1">
      <alignment horizontal="center"/>
    </xf>
    <xf numFmtId="0" fontId="5" fillId="3" borderId="5" xfId="0" applyFont="1" applyFill="1" applyBorder="1" applyAlignment="1">
      <alignment horizontal="center"/>
    </xf>
    <xf numFmtId="0" fontId="5" fillId="3" borderId="7" xfId="0" applyFont="1" applyFill="1" applyBorder="1" applyAlignment="1">
      <alignment horizontal="center"/>
    </xf>
    <xf numFmtId="7" fontId="5" fillId="4" borderId="6" xfId="0" applyNumberFormat="1" applyFont="1" applyFill="1" applyBorder="1" applyAlignment="1">
      <alignment horizontal="center"/>
    </xf>
    <xf numFmtId="7" fontId="5" fillId="2" borderId="6" xfId="0" applyNumberFormat="1" applyFont="1" applyFill="1" applyBorder="1" applyAlignment="1">
      <alignment horizontal="center"/>
    </xf>
    <xf numFmtId="164" fontId="5" fillId="2" borderId="2" xfId="0" applyNumberFormat="1" applyFont="1" applyFill="1" applyBorder="1" applyAlignment="1">
      <alignment horizontal="center"/>
    </xf>
    <xf numFmtId="0" fontId="5" fillId="0" borderId="2" xfId="0" applyFont="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5" borderId="2" xfId="0" applyFont="1" applyFill="1" applyBorder="1" applyAlignment="1" applyProtection="1">
      <alignment horizontal="center"/>
      <protection locked="0"/>
    </xf>
    <xf numFmtId="0" fontId="5" fillId="3" borderId="8" xfId="0" applyFont="1" applyFill="1" applyBorder="1" applyAlignment="1">
      <alignment horizontal="center"/>
    </xf>
    <xf numFmtId="0" fontId="5" fillId="3" borderId="0" xfId="0" applyFont="1" applyFill="1" applyBorder="1" applyAlignment="1">
      <alignment horizontal="center"/>
    </xf>
    <xf numFmtId="164" fontId="5" fillId="0" borderId="6" xfId="0" applyNumberFormat="1" applyFont="1" applyBorder="1" applyAlignment="1">
      <alignment horizontal="center"/>
    </xf>
    <xf numFmtId="164" fontId="5" fillId="2" borderId="6" xfId="0" applyNumberFormat="1" applyFont="1" applyFill="1" applyBorder="1" applyAlignment="1">
      <alignment horizontal="center"/>
    </xf>
    <xf numFmtId="0" fontId="5" fillId="3" borderId="9" xfId="0" applyFont="1" applyFill="1" applyBorder="1" applyAlignment="1">
      <alignment horizontal="center"/>
    </xf>
    <xf numFmtId="7" fontId="6" fillId="6" borderId="10" xfId="0" applyNumberFormat="1" applyFont="1" applyFill="1" applyBorder="1" applyAlignment="1">
      <alignment horizontal="center"/>
    </xf>
    <xf numFmtId="164" fontId="5" fillId="0" borderId="2" xfId="0" applyNumberFormat="1" applyFont="1" applyBorder="1" applyAlignment="1" applyProtection="1">
      <alignment horizontal="center"/>
      <protection locked="0"/>
    </xf>
    <xf numFmtId="164" fontId="5" fillId="2" borderId="2" xfId="0" applyNumberFormat="1" applyFont="1" applyFill="1" applyBorder="1" applyAlignment="1" applyProtection="1">
      <alignment horizontal="center"/>
      <protection locked="0"/>
    </xf>
    <xf numFmtId="7" fontId="10" fillId="0" borderId="6" xfId="0" applyNumberFormat="1" applyFont="1" applyBorder="1" applyAlignment="1" applyProtection="1">
      <alignment horizontal="center"/>
      <protection locked="0"/>
    </xf>
    <xf numFmtId="0" fontId="4" fillId="2" borderId="2" xfId="0" applyFont="1" applyFill="1" applyBorder="1" applyAlignment="1">
      <alignment horizontal="center"/>
    </xf>
    <xf numFmtId="0" fontId="6" fillId="0" borderId="11" xfId="0" applyFont="1" applyBorder="1" applyAlignment="1">
      <alignment horizontal="left"/>
    </xf>
    <xf numFmtId="0" fontId="6" fillId="0" borderId="12" xfId="0" applyFont="1" applyBorder="1" applyAlignment="1">
      <alignment horizontal="left"/>
    </xf>
    <xf numFmtId="0" fontId="5" fillId="0" borderId="4" xfId="0" applyFont="1" applyFill="1" applyBorder="1" applyAlignment="1">
      <alignment horizontal="center"/>
    </xf>
    <xf numFmtId="0" fontId="5" fillId="0" borderId="2" xfId="0" applyFont="1" applyFill="1" applyBorder="1" applyAlignment="1" applyProtection="1">
      <alignment horizontal="center"/>
      <protection locked="0"/>
    </xf>
    <xf numFmtId="0" fontId="5" fillId="0" borderId="2" xfId="0" applyFont="1" applyFill="1" applyBorder="1" applyAlignment="1">
      <alignment horizontal="center"/>
    </xf>
    <xf numFmtId="164" fontId="5" fillId="0" borderId="2" xfId="0" applyNumberFormat="1" applyFont="1" applyFill="1" applyBorder="1" applyAlignment="1">
      <alignment horizontal="center"/>
    </xf>
    <xf numFmtId="164" fontId="5" fillId="0" borderId="6" xfId="0" applyNumberFormat="1" applyFont="1" applyFill="1" applyBorder="1" applyAlignment="1">
      <alignment horizontal="center"/>
    </xf>
    <xf numFmtId="0" fontId="14" fillId="0" borderId="0" xfId="0" applyFont="1"/>
    <xf numFmtId="164" fontId="5" fillId="7" borderId="2" xfId="0" applyNumberFormat="1" applyFont="1" applyFill="1" applyBorder="1" applyAlignment="1">
      <alignment horizontal="center"/>
    </xf>
    <xf numFmtId="164" fontId="5" fillId="7" borderId="6" xfId="0" applyNumberFormat="1" applyFont="1" applyFill="1" applyBorder="1" applyAlignment="1">
      <alignment horizontal="center"/>
    </xf>
    <xf numFmtId="0" fontId="5" fillId="2" borderId="4" xfId="0" applyFont="1" applyFill="1" applyBorder="1" applyAlignment="1">
      <alignment horizontal="center" wrapText="1"/>
    </xf>
    <xf numFmtId="0" fontId="5" fillId="7" borderId="4" xfId="0" applyFont="1" applyFill="1" applyBorder="1" applyAlignment="1">
      <alignment horizontal="center"/>
    </xf>
    <xf numFmtId="0" fontId="5" fillId="7" borderId="2" xfId="0" applyFont="1" applyFill="1" applyBorder="1" applyAlignment="1" applyProtection="1">
      <alignment horizontal="center"/>
      <protection locked="0"/>
    </xf>
    <xf numFmtId="0" fontId="5" fillId="7" borderId="2" xfId="0" applyFont="1" applyFill="1" applyBorder="1" applyAlignment="1">
      <alignment horizontal="center"/>
    </xf>
    <xf numFmtId="0" fontId="5" fillId="2" borderId="13" xfId="0" applyFont="1" applyFill="1" applyBorder="1" applyAlignment="1">
      <alignment horizontal="center" wrapText="1"/>
    </xf>
    <xf numFmtId="0" fontId="5" fillId="2" borderId="14" xfId="0" applyFont="1" applyFill="1" applyBorder="1" applyAlignment="1" applyProtection="1">
      <alignment horizontal="center"/>
      <protection locked="0"/>
    </xf>
    <xf numFmtId="0" fontId="5" fillId="2" borderId="14" xfId="0" applyFont="1" applyFill="1" applyBorder="1" applyAlignment="1">
      <alignment horizontal="center"/>
    </xf>
    <xf numFmtId="164" fontId="5" fillId="2" borderId="14" xfId="0" applyNumberFormat="1" applyFont="1" applyFill="1" applyBorder="1" applyAlignment="1">
      <alignment horizontal="center"/>
    </xf>
    <xf numFmtId="164" fontId="5" fillId="2" borderId="10" xfId="0" applyNumberFormat="1" applyFont="1" applyFill="1" applyBorder="1" applyAlignment="1">
      <alignment horizontal="center"/>
    </xf>
    <xf numFmtId="0" fontId="5" fillId="0" borderId="13" xfId="0" applyFont="1" applyBorder="1" applyAlignment="1">
      <alignment horizontal="center"/>
    </xf>
    <xf numFmtId="0" fontId="5" fillId="0" borderId="14" xfId="0" applyFont="1" applyBorder="1" applyAlignment="1" applyProtection="1">
      <alignment horizontal="center"/>
      <protection locked="0"/>
    </xf>
    <xf numFmtId="0" fontId="5" fillId="0" borderId="14" xfId="0" applyFont="1" applyBorder="1" applyAlignment="1">
      <alignment horizontal="center"/>
    </xf>
    <xf numFmtId="164" fontId="5" fillId="0" borderId="14" xfId="0" applyNumberFormat="1" applyFont="1" applyBorder="1" applyAlignment="1">
      <alignment horizontal="center"/>
    </xf>
    <xf numFmtId="164" fontId="5" fillId="0" borderId="10" xfId="0" applyNumberFormat="1" applyFont="1" applyBorder="1" applyAlignment="1">
      <alignment horizontal="center"/>
    </xf>
    <xf numFmtId="0" fontId="5" fillId="7" borderId="4" xfId="0" applyFont="1" applyFill="1" applyBorder="1" applyAlignment="1">
      <alignment horizontal="center" wrapText="1"/>
    </xf>
    <xf numFmtId="0" fontId="5" fillId="8" borderId="4" xfId="0" applyFont="1" applyFill="1" applyBorder="1" applyAlignment="1">
      <alignment horizontal="center"/>
    </xf>
    <xf numFmtId="0" fontId="5" fillId="8" borderId="2" xfId="0" applyFont="1" applyFill="1" applyBorder="1" applyAlignment="1" applyProtection="1">
      <alignment horizontal="center"/>
      <protection locked="0"/>
    </xf>
    <xf numFmtId="0" fontId="5" fillId="8" borderId="2" xfId="0" applyFont="1" applyFill="1" applyBorder="1" applyAlignment="1">
      <alignment horizontal="center"/>
    </xf>
    <xf numFmtId="164" fontId="5" fillId="8" borderId="2" xfId="0" applyNumberFormat="1" applyFont="1" applyFill="1" applyBorder="1" applyAlignment="1">
      <alignment horizontal="center"/>
    </xf>
    <xf numFmtId="164" fontId="5" fillId="8" borderId="6" xfId="0" applyNumberFormat="1" applyFont="1" applyFill="1" applyBorder="1" applyAlignment="1">
      <alignment horizontal="center"/>
    </xf>
    <xf numFmtId="0" fontId="5" fillId="8" borderId="4" xfId="0" applyFont="1" applyFill="1" applyBorder="1" applyAlignment="1">
      <alignment horizontal="center" wrapText="1"/>
    </xf>
    <xf numFmtId="0" fontId="5" fillId="8" borderId="14" xfId="0" applyFont="1" applyFill="1" applyBorder="1" applyAlignment="1" applyProtection="1">
      <alignment horizontal="center"/>
      <protection locked="0"/>
    </xf>
    <xf numFmtId="0" fontId="5" fillId="8" borderId="14" xfId="0" applyFont="1" applyFill="1" applyBorder="1" applyAlignment="1">
      <alignment horizontal="center"/>
    </xf>
    <xf numFmtId="164" fontId="5" fillId="8" borderId="14" xfId="0" applyNumberFormat="1" applyFont="1" applyFill="1" applyBorder="1" applyAlignment="1">
      <alignment horizontal="center"/>
    </xf>
    <xf numFmtId="164" fontId="5" fillId="8" borderId="10" xfId="0" applyNumberFormat="1" applyFont="1" applyFill="1" applyBorder="1" applyAlignment="1">
      <alignment horizontal="center"/>
    </xf>
    <xf numFmtId="164" fontId="5" fillId="4" borderId="15" xfId="0" applyNumberFormat="1" applyFont="1" applyFill="1" applyBorder="1" applyAlignment="1">
      <alignment horizontal="center"/>
    </xf>
    <xf numFmtId="164" fontId="13" fillId="4" borderId="10" xfId="0" applyNumberFormat="1" applyFont="1" applyFill="1" applyBorder="1" applyAlignment="1">
      <alignment horizontal="center"/>
    </xf>
    <xf numFmtId="0" fontId="5" fillId="8" borderId="4" xfId="0" applyFont="1" applyFill="1" applyBorder="1"/>
    <xf numFmtId="0" fontId="5" fillId="8" borderId="16" xfId="0" applyFont="1" applyFill="1" applyBorder="1" applyAlignment="1" applyProtection="1">
      <alignment horizontal="center"/>
      <protection locked="0"/>
    </xf>
    <xf numFmtId="0" fontId="5" fillId="8" borderId="16" xfId="0" applyFont="1" applyFill="1" applyBorder="1" applyAlignment="1">
      <alignment horizontal="center"/>
    </xf>
    <xf numFmtId="164" fontId="5" fillId="8" borderId="16" xfId="0" applyNumberFormat="1" applyFont="1" applyFill="1" applyBorder="1" applyAlignment="1">
      <alignment horizontal="center"/>
    </xf>
    <xf numFmtId="164" fontId="5" fillId="8" borderId="17" xfId="0" applyNumberFormat="1" applyFont="1" applyFill="1" applyBorder="1" applyAlignment="1">
      <alignment horizontal="center"/>
    </xf>
    <xf numFmtId="0" fontId="12" fillId="0" borderId="0" xfId="0" applyFont="1" applyAlignment="1">
      <alignment horizontal="left"/>
    </xf>
    <xf numFmtId="0" fontId="11" fillId="0" borderId="0" xfId="0" applyFont="1" applyBorder="1" applyAlignment="1">
      <alignment horizontal="left"/>
    </xf>
    <xf numFmtId="0" fontId="6" fillId="6" borderId="18" xfId="0" applyFont="1" applyFill="1" applyBorder="1" applyAlignment="1">
      <alignment horizontal="left" vertical="center"/>
    </xf>
    <xf numFmtId="0" fontId="6" fillId="6" borderId="19" xfId="0" applyFont="1" applyFill="1" applyBorder="1" applyAlignment="1">
      <alignment horizontal="left" vertical="center"/>
    </xf>
    <xf numFmtId="0" fontId="5" fillId="4" borderId="5" xfId="0" applyFont="1" applyFill="1" applyBorder="1" applyAlignment="1">
      <alignment horizontal="left"/>
    </xf>
    <xf numFmtId="0" fontId="5" fillId="4" borderId="3" xfId="0" applyFont="1" applyFill="1" applyBorder="1" applyAlignment="1">
      <alignment horizontal="left"/>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4" xfId="0" applyFont="1" applyBorder="1" applyAlignment="1">
      <alignment horizontal="left"/>
    </xf>
    <xf numFmtId="0" fontId="6" fillId="0" borderId="2" xfId="0" applyFont="1" applyBorder="1" applyAlignment="1">
      <alignment horizontal="left"/>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9" fillId="9" borderId="26" xfId="0" applyFont="1" applyFill="1" applyBorder="1" applyAlignment="1" quotePrefix="1">
      <alignment horizontal="center"/>
    </xf>
    <xf numFmtId="0" fontId="9" fillId="9" borderId="27" xfId="0" applyFont="1" applyFill="1" applyBorder="1" applyAlignment="1" quotePrefix="1">
      <alignment horizontal="center"/>
    </xf>
    <xf numFmtId="0" fontId="9" fillId="9" borderId="28" xfId="0" applyFont="1" applyFill="1" applyBorder="1" applyAlignment="1" quotePrefix="1">
      <alignment horizontal="center"/>
    </xf>
    <xf numFmtId="0" fontId="8" fillId="0" borderId="5" xfId="0" applyFont="1" applyBorder="1" applyAlignment="1">
      <alignment horizontal="center"/>
    </xf>
    <xf numFmtId="0" fontId="8" fillId="0" borderId="3" xfId="0" applyFont="1" applyBorder="1" applyAlignment="1">
      <alignment horizontal="center"/>
    </xf>
    <xf numFmtId="0" fontId="8" fillId="0" borderId="7" xfId="0" applyFont="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5" fillId="2" borderId="5" xfId="0" applyFont="1" applyFill="1" applyBorder="1" applyAlignment="1">
      <alignment horizontal="left"/>
    </xf>
    <xf numFmtId="0" fontId="5" fillId="2" borderId="3" xfId="0" applyFont="1" applyFill="1" applyBorder="1" applyAlignment="1">
      <alignment horizontal="left"/>
    </xf>
    <xf numFmtId="0" fontId="5" fillId="10" borderId="29"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7" xfId="0" applyBorder="1" applyAlignment="1" applyProtection="1">
      <alignment horizontal="left"/>
      <protection locked="0"/>
    </xf>
    <xf numFmtId="0" fontId="5" fillId="10" borderId="30" xfId="0" applyFont="1" applyFill="1"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5" fillId="10" borderId="31" xfId="0" applyFont="1" applyFill="1"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left"/>
      <protection locked="0"/>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6" fillId="11" borderId="5" xfId="0" applyFont="1" applyFill="1" applyBorder="1" applyAlignment="1">
      <alignment horizontal="center" vertical="top"/>
    </xf>
    <xf numFmtId="0" fontId="6" fillId="11" borderId="3" xfId="0" applyFont="1" applyFill="1" applyBorder="1" applyAlignment="1">
      <alignment horizontal="center" vertical="top"/>
    </xf>
    <xf numFmtId="0" fontId="6" fillId="11" borderId="7" xfId="0" applyFont="1" applyFill="1" applyBorder="1" applyAlignment="1">
      <alignment horizontal="center" vertical="top"/>
    </xf>
    <xf numFmtId="0" fontId="13" fillId="4" borderId="18" xfId="0" applyFont="1" applyFill="1" applyBorder="1"/>
    <xf numFmtId="0" fontId="13" fillId="4" borderId="19" xfId="0" applyFont="1" applyFill="1" applyBorder="1"/>
    <xf numFmtId="0" fontId="13" fillId="4" borderId="35" xfId="0" applyFont="1" applyFill="1" applyBorder="1"/>
    <xf numFmtId="0" fontId="13" fillId="0" borderId="26" xfId="0" applyFont="1" applyBorder="1"/>
    <xf numFmtId="0" fontId="13" fillId="0" borderId="27" xfId="0" applyFont="1" applyBorder="1"/>
    <xf numFmtId="0" fontId="13" fillId="0" borderId="28" xfId="0" applyFont="1" applyBorder="1"/>
    <xf numFmtId="0" fontId="13" fillId="0" borderId="26" xfId="0" applyFont="1" applyBorder="1" applyAlignment="1">
      <alignment horizontal="left"/>
    </xf>
    <xf numFmtId="0" fontId="13" fillId="0" borderId="27" xfId="0" applyFont="1" applyBorder="1" applyAlignment="1">
      <alignment horizontal="left"/>
    </xf>
    <xf numFmtId="0" fontId="13" fillId="0" borderId="28" xfId="0" applyFont="1" applyBorder="1" applyAlignment="1">
      <alignment horizontal="left"/>
    </xf>
    <xf numFmtId="0" fontId="6" fillId="4" borderId="26" xfId="0" applyFont="1" applyFill="1" applyBorder="1"/>
    <xf numFmtId="0" fontId="6" fillId="4" borderId="27" xfId="0" applyFont="1" applyFill="1" applyBorder="1"/>
    <xf numFmtId="0" fontId="6" fillId="4" borderId="36" xfId="0" applyFont="1" applyFill="1" applyBorder="1"/>
    <xf numFmtId="0" fontId="5" fillId="8" borderId="2"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4"/>
  <sheetViews>
    <sheetView showGridLines="0" tabSelected="1" zoomScaleSheetLayoutView="115" workbookViewId="0" topLeftCell="A1">
      <selection activeCell="C4" sqref="C4:F4"/>
    </sheetView>
  </sheetViews>
  <sheetFormatPr defaultColWidth="9.140625" defaultRowHeight="12.75"/>
  <cols>
    <col min="2" max="2" width="28.28125" style="4" bestFit="1" customWidth="1"/>
    <col min="3" max="5" width="16.421875" style="0" customWidth="1"/>
    <col min="6" max="6" width="27.28125" style="2" customWidth="1"/>
  </cols>
  <sheetData>
    <row r="1" spans="2:6" ht="18.75">
      <c r="B1" s="104" t="s">
        <v>57</v>
      </c>
      <c r="C1" s="105"/>
      <c r="D1" s="105"/>
      <c r="E1" s="105"/>
      <c r="F1" s="106"/>
    </row>
    <row r="2" spans="2:6" ht="18.75">
      <c r="B2" s="107" t="s">
        <v>13</v>
      </c>
      <c r="C2" s="108"/>
      <c r="D2" s="108"/>
      <c r="E2" s="108"/>
      <c r="F2" s="109"/>
    </row>
    <row r="3" spans="2:6" ht="6" customHeight="1">
      <c r="B3" s="110"/>
      <c r="C3" s="111"/>
      <c r="D3" s="111"/>
      <c r="E3" s="111"/>
      <c r="F3" s="112"/>
    </row>
    <row r="4" spans="2:6" ht="15" customHeight="1">
      <c r="B4" s="13" t="s">
        <v>5</v>
      </c>
      <c r="C4" s="115"/>
      <c r="D4" s="116"/>
      <c r="E4" s="116"/>
      <c r="F4" s="117"/>
    </row>
    <row r="5" spans="2:6" ht="15" customHeight="1">
      <c r="B5" s="13" t="s">
        <v>10</v>
      </c>
      <c r="C5" s="115"/>
      <c r="D5" s="116"/>
      <c r="E5" s="116"/>
      <c r="F5" s="117"/>
    </row>
    <row r="6" spans="2:6" ht="15" customHeight="1">
      <c r="B6" s="13" t="s">
        <v>9</v>
      </c>
      <c r="C6" s="115"/>
      <c r="D6" s="116"/>
      <c r="E6" s="116"/>
      <c r="F6" s="117"/>
    </row>
    <row r="7" spans="2:6" ht="15" customHeight="1" thickBot="1">
      <c r="B7" s="36" t="s">
        <v>12</v>
      </c>
      <c r="C7" s="121"/>
      <c r="D7" s="122"/>
      <c r="E7" s="122"/>
      <c r="F7" s="123"/>
    </row>
    <row r="8" spans="2:6" ht="6" customHeight="1" thickBot="1">
      <c r="B8" s="124"/>
      <c r="C8" s="125"/>
      <c r="D8" s="125"/>
      <c r="E8" s="125"/>
      <c r="F8" s="126"/>
    </row>
    <row r="9" spans="2:6" ht="15" customHeight="1">
      <c r="B9" s="37" t="s">
        <v>4</v>
      </c>
      <c r="C9" s="118"/>
      <c r="D9" s="119"/>
      <c r="E9" s="119"/>
      <c r="F9" s="120"/>
    </row>
    <row r="10" spans="2:6" ht="15" customHeight="1">
      <c r="B10" s="13" t="s">
        <v>8</v>
      </c>
      <c r="C10" s="115"/>
      <c r="D10" s="116"/>
      <c r="E10" s="116"/>
      <c r="F10" s="117"/>
    </row>
    <row r="11" spans="2:6" ht="15" customHeight="1">
      <c r="B11" s="13" t="s">
        <v>7</v>
      </c>
      <c r="C11" s="115"/>
      <c r="D11" s="116"/>
      <c r="E11" s="116"/>
      <c r="F11" s="117"/>
    </row>
    <row r="12" spans="2:6" ht="15" customHeight="1">
      <c r="B12" s="13" t="s">
        <v>6</v>
      </c>
      <c r="C12" s="115"/>
      <c r="D12" s="116"/>
      <c r="E12" s="116"/>
      <c r="F12" s="117"/>
    </row>
    <row r="13" spans="2:6" ht="9.75" customHeight="1">
      <c r="B13" s="84" t="s">
        <v>11</v>
      </c>
      <c r="C13" s="85"/>
      <c r="D13" s="85"/>
      <c r="E13" s="85"/>
      <c r="F13" s="86"/>
    </row>
    <row r="14" spans="2:6" ht="20.25" customHeight="1">
      <c r="B14" s="87"/>
      <c r="C14" s="88"/>
      <c r="D14" s="88"/>
      <c r="E14" s="88"/>
      <c r="F14" s="89"/>
    </row>
    <row r="15" spans="2:6" s="3" customFormat="1" ht="14.25">
      <c r="B15" s="127" t="s">
        <v>3</v>
      </c>
      <c r="C15" s="128"/>
      <c r="D15" s="128"/>
      <c r="E15" s="128"/>
      <c r="F15" s="129"/>
    </row>
    <row r="16" spans="2:10" s="3" customFormat="1" ht="36.75" customHeight="1">
      <c r="B16" s="90" t="s">
        <v>49</v>
      </c>
      <c r="C16" s="91"/>
      <c r="D16" s="91"/>
      <c r="E16" s="91"/>
      <c r="F16" s="92"/>
      <c r="I16" s="6"/>
      <c r="J16" s="6"/>
    </row>
    <row r="17" spans="2:10" s="1" customFormat="1" ht="15">
      <c r="B17" s="14" t="s">
        <v>0</v>
      </c>
      <c r="C17" s="35" t="s">
        <v>18</v>
      </c>
      <c r="D17" s="8" t="s">
        <v>19</v>
      </c>
      <c r="E17" s="8" t="s">
        <v>20</v>
      </c>
      <c r="F17" s="15" t="s">
        <v>17</v>
      </c>
      <c r="I17" s="7"/>
      <c r="J17" s="7"/>
    </row>
    <row r="18" spans="2:10" s="1" customFormat="1" ht="15">
      <c r="B18" s="16" t="s">
        <v>21</v>
      </c>
      <c r="C18" s="23"/>
      <c r="D18" s="9" t="s">
        <v>37</v>
      </c>
      <c r="E18" s="12">
        <v>10883.35</v>
      </c>
      <c r="F18" s="28">
        <f>C18*E18</f>
        <v>0</v>
      </c>
      <c r="I18" s="7"/>
      <c r="J18" s="7"/>
    </row>
    <row r="19" spans="2:10" s="1" customFormat="1" ht="15">
      <c r="B19" s="17" t="s">
        <v>2</v>
      </c>
      <c r="C19" s="24"/>
      <c r="D19" s="10" t="s">
        <v>38</v>
      </c>
      <c r="E19" s="22">
        <v>6.86</v>
      </c>
      <c r="F19" s="29">
        <f aca="true" t="shared" si="0" ref="F19:F51">C19*E19</f>
        <v>0</v>
      </c>
      <c r="I19" s="7"/>
      <c r="J19" s="7"/>
    </row>
    <row r="20" spans="2:10" s="1" customFormat="1" ht="15">
      <c r="B20" s="16" t="s">
        <v>1</v>
      </c>
      <c r="C20" s="23"/>
      <c r="D20" s="9" t="s">
        <v>38</v>
      </c>
      <c r="E20" s="12">
        <v>15.75</v>
      </c>
      <c r="F20" s="28">
        <f t="shared" si="0"/>
        <v>0</v>
      </c>
      <c r="I20" s="7"/>
      <c r="J20" s="7"/>
    </row>
    <row r="21" spans="2:10" s="1" customFormat="1" ht="15">
      <c r="B21" s="17" t="s">
        <v>22</v>
      </c>
      <c r="C21" s="24"/>
      <c r="D21" s="10" t="s">
        <v>39</v>
      </c>
      <c r="E21" s="22">
        <v>13.32</v>
      </c>
      <c r="F21" s="29">
        <f t="shared" si="0"/>
        <v>0</v>
      </c>
      <c r="I21" s="7"/>
      <c r="J21" s="7"/>
    </row>
    <row r="22" spans="2:10" s="1" customFormat="1" ht="15">
      <c r="B22" s="16" t="s">
        <v>108</v>
      </c>
      <c r="C22" s="25" t="s">
        <v>50</v>
      </c>
      <c r="D22" s="9" t="s">
        <v>40</v>
      </c>
      <c r="E22" s="32">
        <f>'Public Water Estimator'!E32</f>
        <v>0</v>
      </c>
      <c r="F22" s="28">
        <f>E22</f>
        <v>0</v>
      </c>
      <c r="I22" s="7"/>
      <c r="J22" s="7"/>
    </row>
    <row r="23" spans="2:10" s="1" customFormat="1" ht="15">
      <c r="B23" s="17" t="s">
        <v>109</v>
      </c>
      <c r="C23" s="24" t="s">
        <v>50</v>
      </c>
      <c r="D23" s="10" t="s">
        <v>40</v>
      </c>
      <c r="E23" s="33">
        <f>'Public Sewer Estimator'!E33</f>
        <v>0</v>
      </c>
      <c r="F23" s="29">
        <f>E23</f>
        <v>0</v>
      </c>
      <c r="I23" s="7"/>
      <c r="J23" s="7"/>
    </row>
    <row r="24" spans="2:10" s="1" customFormat="1" ht="15">
      <c r="B24" s="16" t="s">
        <v>23</v>
      </c>
      <c r="C24" s="23"/>
      <c r="D24" s="9" t="s">
        <v>41</v>
      </c>
      <c r="E24" s="12">
        <v>18.31</v>
      </c>
      <c r="F24" s="28">
        <f t="shared" si="0"/>
        <v>0</v>
      </c>
      <c r="I24" s="7"/>
      <c r="J24" s="7"/>
    </row>
    <row r="25" spans="2:10" s="1" customFormat="1" ht="15">
      <c r="B25" s="17" t="s">
        <v>24</v>
      </c>
      <c r="C25" s="24"/>
      <c r="D25" s="10" t="s">
        <v>48</v>
      </c>
      <c r="E25" s="22">
        <v>2.16</v>
      </c>
      <c r="F25" s="29">
        <f t="shared" si="0"/>
        <v>0</v>
      </c>
      <c r="I25" s="7"/>
      <c r="J25" s="7"/>
    </row>
    <row r="26" spans="2:10" s="1" customFormat="1" ht="15">
      <c r="B26" s="16" t="s">
        <v>25</v>
      </c>
      <c r="C26" s="23"/>
      <c r="D26" s="9" t="s">
        <v>41</v>
      </c>
      <c r="E26" s="12">
        <v>8.54</v>
      </c>
      <c r="F26" s="28">
        <f t="shared" si="0"/>
        <v>0</v>
      </c>
      <c r="I26" s="7"/>
      <c r="J26" s="7"/>
    </row>
    <row r="27" spans="2:10" s="1" customFormat="1" ht="15">
      <c r="B27" s="17" t="s">
        <v>26</v>
      </c>
      <c r="C27" s="24"/>
      <c r="D27" s="10" t="s">
        <v>39</v>
      </c>
      <c r="E27" s="22">
        <v>65.26</v>
      </c>
      <c r="F27" s="29">
        <f t="shared" si="0"/>
        <v>0</v>
      </c>
      <c r="I27" s="7"/>
      <c r="J27" s="7"/>
    </row>
    <row r="28" spans="2:10" s="1" customFormat="1" ht="15">
      <c r="B28" s="16" t="s">
        <v>27</v>
      </c>
      <c r="C28" s="23"/>
      <c r="D28" s="9" t="s">
        <v>41</v>
      </c>
      <c r="E28" s="12">
        <v>13.32</v>
      </c>
      <c r="F28" s="28">
        <f t="shared" si="0"/>
        <v>0</v>
      </c>
      <c r="I28" s="7"/>
      <c r="J28" s="7"/>
    </row>
    <row r="29" spans="2:10" s="1" customFormat="1" ht="15">
      <c r="B29" s="17" t="s">
        <v>28</v>
      </c>
      <c r="C29" s="24"/>
      <c r="D29" s="10" t="s">
        <v>41</v>
      </c>
      <c r="E29" s="22">
        <v>10.07</v>
      </c>
      <c r="F29" s="29">
        <f t="shared" si="0"/>
        <v>0</v>
      </c>
      <c r="I29" s="7"/>
      <c r="J29" s="7"/>
    </row>
    <row r="30" spans="2:10" s="1" customFormat="1" ht="15">
      <c r="B30" s="16" t="s">
        <v>46</v>
      </c>
      <c r="C30" s="23"/>
      <c r="D30" s="9" t="s">
        <v>41</v>
      </c>
      <c r="E30" s="12">
        <v>18.3</v>
      </c>
      <c r="F30" s="28">
        <f t="shared" si="0"/>
        <v>0</v>
      </c>
      <c r="I30" s="7"/>
      <c r="J30" s="7"/>
    </row>
    <row r="31" spans="2:10" s="1" customFormat="1" ht="15">
      <c r="B31" s="17" t="s">
        <v>47</v>
      </c>
      <c r="C31" s="24"/>
      <c r="D31" s="10" t="s">
        <v>41</v>
      </c>
      <c r="E31" s="22">
        <v>15.25</v>
      </c>
      <c r="F31" s="29">
        <f>C31*E31</f>
        <v>0</v>
      </c>
      <c r="I31" s="7"/>
      <c r="J31" s="7"/>
    </row>
    <row r="32" spans="2:10" s="1" customFormat="1" ht="15">
      <c r="B32" s="16" t="s">
        <v>29</v>
      </c>
      <c r="C32" s="23"/>
      <c r="D32" s="9" t="s">
        <v>41</v>
      </c>
      <c r="E32" s="12">
        <v>10.57</v>
      </c>
      <c r="F32" s="28">
        <f t="shared" si="0"/>
        <v>0</v>
      </c>
      <c r="I32" s="7"/>
      <c r="J32" s="7"/>
    </row>
    <row r="33" spans="2:10" s="1" customFormat="1" ht="15">
      <c r="B33" s="17" t="s">
        <v>30</v>
      </c>
      <c r="C33" s="24"/>
      <c r="D33" s="10" t="s">
        <v>42</v>
      </c>
      <c r="E33" s="22">
        <v>6942.96</v>
      </c>
      <c r="F33" s="29">
        <f t="shared" si="0"/>
        <v>0</v>
      </c>
      <c r="I33" s="7"/>
      <c r="J33" s="7"/>
    </row>
    <row r="34" spans="2:10" s="1" customFormat="1" ht="15">
      <c r="B34" s="38" t="s">
        <v>31</v>
      </c>
      <c r="C34" s="39"/>
      <c r="D34" s="40" t="s">
        <v>42</v>
      </c>
      <c r="E34" s="41">
        <v>1919.72</v>
      </c>
      <c r="F34" s="42">
        <f t="shared" si="0"/>
        <v>0</v>
      </c>
      <c r="I34" s="7"/>
      <c r="J34" s="7"/>
    </row>
    <row r="35" spans="2:10" s="1" customFormat="1" ht="15">
      <c r="B35" s="17" t="s">
        <v>62</v>
      </c>
      <c r="C35" s="24"/>
      <c r="D35" s="10" t="s">
        <v>42</v>
      </c>
      <c r="E35" s="22">
        <v>579.38</v>
      </c>
      <c r="F35" s="29">
        <f t="shared" si="0"/>
        <v>0</v>
      </c>
      <c r="I35" s="7"/>
      <c r="J35" s="7"/>
    </row>
    <row r="36" spans="2:10" s="1" customFormat="1" ht="15">
      <c r="B36" s="38" t="s">
        <v>63</v>
      </c>
      <c r="C36" s="39"/>
      <c r="D36" s="40" t="s">
        <v>42</v>
      </c>
      <c r="E36" s="41">
        <v>5554.36</v>
      </c>
      <c r="F36" s="42">
        <f t="shared" si="0"/>
        <v>0</v>
      </c>
      <c r="I36" s="7"/>
      <c r="J36" s="7"/>
    </row>
    <row r="37" spans="2:10" s="1" customFormat="1" ht="15">
      <c r="B37" s="17" t="s">
        <v>32</v>
      </c>
      <c r="C37" s="24"/>
      <c r="D37" s="10" t="s">
        <v>43</v>
      </c>
      <c r="E37" s="22">
        <v>16477.91</v>
      </c>
      <c r="F37" s="29">
        <f t="shared" si="0"/>
        <v>0</v>
      </c>
      <c r="I37" s="7"/>
      <c r="J37" s="7"/>
    </row>
    <row r="38" spans="2:10" s="1" customFormat="1" ht="15">
      <c r="B38" s="38" t="s">
        <v>33</v>
      </c>
      <c r="C38" s="39"/>
      <c r="D38" s="40" t="s">
        <v>44</v>
      </c>
      <c r="E38" s="41">
        <v>5049.72</v>
      </c>
      <c r="F38" s="42">
        <f t="shared" si="0"/>
        <v>0</v>
      </c>
      <c r="I38" s="7"/>
      <c r="J38" s="7"/>
    </row>
    <row r="39" spans="2:10" s="1" customFormat="1" ht="15">
      <c r="B39" s="17" t="s">
        <v>59</v>
      </c>
      <c r="C39" s="24"/>
      <c r="D39" s="10" t="s">
        <v>60</v>
      </c>
      <c r="E39" s="22">
        <v>20.84</v>
      </c>
      <c r="F39" s="29">
        <f t="shared" si="0"/>
        <v>0</v>
      </c>
      <c r="I39" s="7"/>
      <c r="J39" s="7"/>
    </row>
    <row r="40" spans="2:10" s="1" customFormat="1" ht="15">
      <c r="B40" s="38" t="s">
        <v>61</v>
      </c>
      <c r="C40" s="39"/>
      <c r="D40" s="40" t="s">
        <v>39</v>
      </c>
      <c r="E40" s="41">
        <v>624.64</v>
      </c>
      <c r="F40" s="42">
        <f t="shared" si="0"/>
        <v>0</v>
      </c>
      <c r="I40" s="7"/>
      <c r="J40" s="7"/>
    </row>
    <row r="41" spans="2:10" s="1" customFormat="1" ht="15">
      <c r="B41" s="17" t="s">
        <v>64</v>
      </c>
      <c r="C41" s="24"/>
      <c r="D41" s="10" t="s">
        <v>45</v>
      </c>
      <c r="E41" s="22">
        <v>2.4</v>
      </c>
      <c r="F41" s="29">
        <f t="shared" si="0"/>
        <v>0</v>
      </c>
      <c r="I41" s="7"/>
      <c r="J41" s="7"/>
    </row>
    <row r="42" spans="2:10" s="1" customFormat="1" ht="15">
      <c r="B42" s="38" t="s">
        <v>65</v>
      </c>
      <c r="C42" s="39"/>
      <c r="D42" s="40" t="s">
        <v>45</v>
      </c>
      <c r="E42" s="41">
        <v>2.48</v>
      </c>
      <c r="F42" s="42">
        <f t="shared" si="0"/>
        <v>0</v>
      </c>
      <c r="I42" s="7"/>
      <c r="J42" s="7"/>
    </row>
    <row r="43" spans="2:10" s="1" customFormat="1" ht="15">
      <c r="B43" s="17" t="s">
        <v>67</v>
      </c>
      <c r="C43" s="24"/>
      <c r="D43" s="10" t="s">
        <v>45</v>
      </c>
      <c r="E43" s="22">
        <v>2.58</v>
      </c>
      <c r="F43" s="29">
        <f t="shared" si="0"/>
        <v>0</v>
      </c>
      <c r="I43" s="7"/>
      <c r="J43" s="7"/>
    </row>
    <row r="44" spans="2:10" s="1" customFormat="1" ht="15">
      <c r="B44" s="38" t="s">
        <v>66</v>
      </c>
      <c r="C44" s="39"/>
      <c r="D44" s="40" t="s">
        <v>45</v>
      </c>
      <c r="E44" s="41">
        <v>0.59</v>
      </c>
      <c r="F44" s="42">
        <f t="shared" si="0"/>
        <v>0</v>
      </c>
      <c r="I44" s="7"/>
      <c r="J44" s="7"/>
    </row>
    <row r="45" spans="2:10" s="1" customFormat="1" ht="15">
      <c r="B45" s="17" t="s">
        <v>34</v>
      </c>
      <c r="C45" s="24"/>
      <c r="D45" s="10" t="s">
        <v>37</v>
      </c>
      <c r="E45" s="22">
        <v>1846.29</v>
      </c>
      <c r="F45" s="29">
        <f t="shared" si="0"/>
        <v>0</v>
      </c>
      <c r="I45" s="7"/>
      <c r="J45" s="7"/>
    </row>
    <row r="46" spans="2:10" s="1" customFormat="1" ht="15">
      <c r="B46" s="38" t="s">
        <v>35</v>
      </c>
      <c r="C46" s="39"/>
      <c r="D46" s="40" t="s">
        <v>38</v>
      </c>
      <c r="E46" s="41">
        <v>3.91</v>
      </c>
      <c r="F46" s="42">
        <f t="shared" si="0"/>
        <v>0</v>
      </c>
      <c r="I46" s="7"/>
      <c r="J46" s="7"/>
    </row>
    <row r="47" spans="2:10" s="1" customFormat="1" ht="15">
      <c r="B47" s="17" t="s">
        <v>36</v>
      </c>
      <c r="C47" s="24"/>
      <c r="D47" s="10" t="s">
        <v>38</v>
      </c>
      <c r="E47" s="22">
        <v>29.94</v>
      </c>
      <c r="F47" s="29">
        <f t="shared" si="0"/>
        <v>0</v>
      </c>
      <c r="I47" s="7"/>
      <c r="J47" s="7"/>
    </row>
    <row r="48" spans="2:10" s="1" customFormat="1" ht="15">
      <c r="B48" s="16" t="s">
        <v>54</v>
      </c>
      <c r="C48" s="23"/>
      <c r="D48" s="9" t="s">
        <v>42</v>
      </c>
      <c r="E48" s="12">
        <v>1903.22</v>
      </c>
      <c r="F48" s="28">
        <f t="shared" si="0"/>
        <v>0</v>
      </c>
      <c r="I48" s="7"/>
      <c r="J48" s="7"/>
    </row>
    <row r="49" spans="2:21" ht="15">
      <c r="B49" s="17" t="s">
        <v>55</v>
      </c>
      <c r="C49" s="24"/>
      <c r="D49" s="10" t="s">
        <v>42</v>
      </c>
      <c r="E49" s="22">
        <v>5686.6</v>
      </c>
      <c r="F49" s="29">
        <f t="shared" si="0"/>
        <v>0</v>
      </c>
      <c r="G49" s="1"/>
      <c r="H49" s="5"/>
      <c r="I49" s="5"/>
      <c r="J49" s="5"/>
      <c r="K49" s="5"/>
      <c r="L49" s="5"/>
      <c r="M49" s="5"/>
      <c r="N49" s="5"/>
      <c r="O49" s="5"/>
      <c r="P49" s="5"/>
      <c r="Q49" s="5"/>
      <c r="R49" s="5"/>
      <c r="S49" s="5"/>
      <c r="T49" s="5"/>
      <c r="U49" s="5"/>
    </row>
    <row r="50" spans="2:21" ht="15">
      <c r="B50" s="16" t="s">
        <v>16</v>
      </c>
      <c r="C50" s="23"/>
      <c r="D50" s="23"/>
      <c r="E50" s="32">
        <v>2</v>
      </c>
      <c r="F50" s="28">
        <f>C50*E50</f>
        <v>0</v>
      </c>
      <c r="G50" s="1"/>
      <c r="H50" s="5"/>
      <c r="I50" s="5"/>
      <c r="J50" s="5"/>
      <c r="K50" s="5"/>
      <c r="L50" s="5"/>
      <c r="M50" s="5"/>
      <c r="N50" s="5"/>
      <c r="O50" s="5"/>
      <c r="P50" s="5"/>
      <c r="Q50" s="5"/>
      <c r="R50" s="5"/>
      <c r="S50" s="5"/>
      <c r="T50" s="5"/>
      <c r="U50" s="5"/>
    </row>
    <row r="51" spans="2:60" ht="15">
      <c r="B51" s="17" t="s">
        <v>16</v>
      </c>
      <c r="C51" s="24"/>
      <c r="D51" s="24"/>
      <c r="E51" s="33">
        <v>2</v>
      </c>
      <c r="F51" s="29">
        <f t="shared" si="0"/>
        <v>0</v>
      </c>
      <c r="G51" s="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18" customFormat="1" ht="3.95" customHeight="1">
      <c r="A52"/>
      <c r="B52" s="26"/>
      <c r="C52" s="27"/>
      <c r="D52" s="27"/>
      <c r="E52" s="27"/>
      <c r="F52" s="30"/>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2:60" ht="15">
      <c r="B53" s="82" t="s">
        <v>58</v>
      </c>
      <c r="C53" s="83"/>
      <c r="D53" s="83"/>
      <c r="E53" s="83"/>
      <c r="F53" s="20">
        <f>SUM(F18:F51)</f>
        <v>0</v>
      </c>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2:60" ht="15">
      <c r="B54" s="113" t="s">
        <v>14</v>
      </c>
      <c r="C54" s="114"/>
      <c r="D54" s="114"/>
      <c r="E54" s="114"/>
      <c r="F54" s="21">
        <f>F53*0.04</f>
        <v>0</v>
      </c>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2:6" ht="15">
      <c r="B55" s="82" t="s">
        <v>15</v>
      </c>
      <c r="C55" s="83"/>
      <c r="D55" s="83"/>
      <c r="E55" s="83"/>
      <c r="F55" s="20">
        <f>F53+F54</f>
        <v>0</v>
      </c>
    </row>
    <row r="56" spans="2:6" ht="5.1" customHeight="1">
      <c r="B56" s="18"/>
      <c r="C56" s="11"/>
      <c r="D56" s="11"/>
      <c r="E56" s="11"/>
      <c r="F56" s="19"/>
    </row>
    <row r="57" spans="2:6" ht="15" customHeight="1">
      <c r="B57" s="95" t="s">
        <v>68</v>
      </c>
      <c r="C57" s="96"/>
      <c r="D57" s="96"/>
      <c r="E57" s="96"/>
      <c r="F57" s="97"/>
    </row>
    <row r="58" spans="2:6" ht="15" customHeight="1">
      <c r="B58" s="98"/>
      <c r="C58" s="99"/>
      <c r="D58" s="99"/>
      <c r="E58" s="99"/>
      <c r="F58" s="100"/>
    </row>
    <row r="59" spans="2:6" ht="29.25" customHeight="1">
      <c r="B59" s="101"/>
      <c r="C59" s="102"/>
      <c r="D59" s="102"/>
      <c r="E59" s="102"/>
      <c r="F59" s="103"/>
    </row>
    <row r="60" spans="2:6" ht="14.25">
      <c r="B60" s="93" t="s">
        <v>51</v>
      </c>
      <c r="C60" s="94"/>
      <c r="D60" s="94"/>
      <c r="E60" s="94"/>
      <c r="F60" s="34" t="s">
        <v>52</v>
      </c>
    </row>
    <row r="61" spans="2:6" ht="15" thickBot="1">
      <c r="B61" s="80" t="s">
        <v>56</v>
      </c>
      <c r="C61" s="81"/>
      <c r="D61" s="81"/>
      <c r="E61" s="81"/>
      <c r="F61" s="31">
        <f>IF(F60="NCDOT",F55,(F55*1.25))</f>
        <v>0</v>
      </c>
    </row>
    <row r="62" spans="2:5" ht="12.75">
      <c r="B62" s="79" t="s">
        <v>113</v>
      </c>
      <c r="C62" s="79"/>
      <c r="D62" s="79"/>
      <c r="E62" s="79"/>
    </row>
    <row r="63" ht="12.75">
      <c r="B63" s="78" t="s">
        <v>110</v>
      </c>
    </row>
    <row r="64" ht="12.75">
      <c r="B64" s="78" t="s">
        <v>111</v>
      </c>
    </row>
  </sheetData>
  <sheetProtection algorithmName="SHA-512" hashValue="FG6uBFhXlw5lr8qxRPeSsmjWvG0nC4cRn5zibeBkVNFZw49U7Y/1SlysayazSKLKoeYoRP/e2m0ok7aP1hrSvg==" saltValue="ZJ/DjcxUy9Peq/04h6hPIg==" spinCount="100000" sheet="1" selectLockedCells="1"/>
  <mergeCells count="22">
    <mergeCell ref="B1:F1"/>
    <mergeCell ref="B2:F2"/>
    <mergeCell ref="B3:F3"/>
    <mergeCell ref="B54:E54"/>
    <mergeCell ref="C4:F4"/>
    <mergeCell ref="C5:F5"/>
    <mergeCell ref="C9:F9"/>
    <mergeCell ref="C10:F10"/>
    <mergeCell ref="C11:F11"/>
    <mergeCell ref="C12:F12"/>
    <mergeCell ref="C6:F6"/>
    <mergeCell ref="C7:F7"/>
    <mergeCell ref="B53:E53"/>
    <mergeCell ref="B8:F8"/>
    <mergeCell ref="B15:F15"/>
    <mergeCell ref="B62:E62"/>
    <mergeCell ref="B61:E61"/>
    <mergeCell ref="B55:E55"/>
    <mergeCell ref="B13:F14"/>
    <mergeCell ref="B16:F16"/>
    <mergeCell ref="B60:E60"/>
    <mergeCell ref="B57:F59"/>
  </mergeCells>
  <dataValidations count="1">
    <dataValidation type="list" allowBlank="1" showInputMessage="1" showErrorMessage="1" sqref="F60">
      <formula1>Sheet1!$C$3:$C$4</formula1>
    </dataValidation>
  </dataValidations>
  <printOptions horizontalCentered="1"/>
  <pageMargins left="0.25" right="0.25" top="0.75" bottom="0.75" header="0.3" footer="0.3"/>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workbookViewId="0" topLeftCell="A1">
      <selection activeCell="B5" sqref="B5"/>
    </sheetView>
  </sheetViews>
  <sheetFormatPr defaultColWidth="9.140625" defaultRowHeight="12.75"/>
  <cols>
    <col min="1" max="1" width="28.28125" style="0" customWidth="1"/>
    <col min="2" max="3" width="16.421875" style="0" customWidth="1"/>
    <col min="4" max="4" width="16.57421875" style="0" customWidth="1"/>
    <col min="5" max="5" width="27.421875" style="0" customWidth="1"/>
  </cols>
  <sheetData>
    <row r="1" ht="18.75">
      <c r="A1" s="43" t="s">
        <v>70</v>
      </c>
    </row>
    <row r="2" ht="13.5" thickBot="1"/>
    <row r="3" spans="1:5" ht="15.75">
      <c r="A3" s="133" t="s">
        <v>69</v>
      </c>
      <c r="B3" s="134"/>
      <c r="C3" s="134"/>
      <c r="D3" s="134"/>
      <c r="E3" s="135"/>
    </row>
    <row r="4" spans="1:5" ht="15">
      <c r="A4" s="14" t="s">
        <v>0</v>
      </c>
      <c r="B4" s="35" t="s">
        <v>18</v>
      </c>
      <c r="C4" s="8" t="s">
        <v>19</v>
      </c>
      <c r="D4" s="8" t="s">
        <v>20</v>
      </c>
      <c r="E4" s="15" t="s">
        <v>17</v>
      </c>
    </row>
    <row r="5" spans="1:5" ht="15">
      <c r="A5" s="16" t="s">
        <v>71</v>
      </c>
      <c r="B5" s="23"/>
      <c r="C5" s="9" t="s">
        <v>38</v>
      </c>
      <c r="D5" s="12">
        <v>133.59</v>
      </c>
      <c r="E5" s="28">
        <f>B5*D5</f>
        <v>0</v>
      </c>
    </row>
    <row r="6" spans="1:5" ht="30">
      <c r="A6" s="46" t="s">
        <v>77</v>
      </c>
      <c r="B6" s="24"/>
      <c r="C6" s="10" t="s">
        <v>38</v>
      </c>
      <c r="D6" s="22">
        <v>222.78</v>
      </c>
      <c r="E6" s="29">
        <f aca="true" t="shared" si="0" ref="E6:E8">B6*D6</f>
        <v>0</v>
      </c>
    </row>
    <row r="7" spans="1:5" ht="15">
      <c r="A7" s="16" t="s">
        <v>76</v>
      </c>
      <c r="B7" s="23"/>
      <c r="C7" s="9" t="s">
        <v>38</v>
      </c>
      <c r="D7" s="12">
        <v>138.01</v>
      </c>
      <c r="E7" s="28">
        <f t="shared" si="0"/>
        <v>0</v>
      </c>
    </row>
    <row r="8" spans="1:5" ht="45" customHeight="1">
      <c r="A8" s="46" t="s">
        <v>78</v>
      </c>
      <c r="B8" s="24"/>
      <c r="C8" s="10" t="s">
        <v>38</v>
      </c>
      <c r="D8" s="22">
        <v>278.14</v>
      </c>
      <c r="E8" s="29">
        <f t="shared" si="0"/>
        <v>0</v>
      </c>
    </row>
    <row r="9" spans="1:5" ht="15">
      <c r="A9" s="47" t="s">
        <v>72</v>
      </c>
      <c r="B9" s="48"/>
      <c r="C9" s="49" t="s">
        <v>38</v>
      </c>
      <c r="D9" s="44">
        <v>169.86</v>
      </c>
      <c r="E9" s="45">
        <f aca="true" t="shared" si="1" ref="E9">B9*D9</f>
        <v>0</v>
      </c>
    </row>
    <row r="10" spans="1:5" ht="30">
      <c r="A10" s="46" t="s">
        <v>79</v>
      </c>
      <c r="B10" s="24"/>
      <c r="C10" s="10" t="s">
        <v>38</v>
      </c>
      <c r="D10" s="22">
        <v>487.41</v>
      </c>
      <c r="E10" s="29">
        <f aca="true" t="shared" si="2" ref="E10:E14">B10*D10</f>
        <v>0</v>
      </c>
    </row>
    <row r="11" spans="1:5" ht="15">
      <c r="A11" s="47" t="s">
        <v>73</v>
      </c>
      <c r="B11" s="48"/>
      <c r="C11" s="49" t="s">
        <v>38</v>
      </c>
      <c r="D11" s="44">
        <v>227.4</v>
      </c>
      <c r="E11" s="45">
        <f t="shared" si="2"/>
        <v>0</v>
      </c>
    </row>
    <row r="12" spans="1:5" ht="30">
      <c r="A12" s="46" t="s">
        <v>80</v>
      </c>
      <c r="B12" s="24"/>
      <c r="C12" s="10" t="s">
        <v>38</v>
      </c>
      <c r="D12" s="22">
        <v>626.48</v>
      </c>
      <c r="E12" s="29">
        <f t="shared" si="2"/>
        <v>0</v>
      </c>
    </row>
    <row r="13" spans="1:5" ht="15">
      <c r="A13" s="47" t="s">
        <v>74</v>
      </c>
      <c r="B13" s="48"/>
      <c r="C13" s="49" t="s">
        <v>38</v>
      </c>
      <c r="D13" s="44">
        <v>239.06</v>
      </c>
      <c r="E13" s="45">
        <f t="shared" si="2"/>
        <v>0</v>
      </c>
    </row>
    <row r="14" spans="1:5" ht="30.75" thickBot="1">
      <c r="A14" s="50" t="s">
        <v>81</v>
      </c>
      <c r="B14" s="51"/>
      <c r="C14" s="52" t="s">
        <v>38</v>
      </c>
      <c r="D14" s="53">
        <v>765.56</v>
      </c>
      <c r="E14" s="54">
        <f t="shared" si="2"/>
        <v>0</v>
      </c>
    </row>
    <row r="15" spans="1:5" ht="15.75">
      <c r="A15" s="136" t="s">
        <v>82</v>
      </c>
      <c r="B15" s="137"/>
      <c r="C15" s="137"/>
      <c r="D15" s="137"/>
      <c r="E15" s="138"/>
    </row>
    <row r="16" spans="1:5" ht="15">
      <c r="A16" s="14" t="s">
        <v>0</v>
      </c>
      <c r="B16" s="35" t="s">
        <v>18</v>
      </c>
      <c r="C16" s="8" t="s">
        <v>19</v>
      </c>
      <c r="D16" s="8" t="s">
        <v>20</v>
      </c>
      <c r="E16" s="15" t="s">
        <v>17</v>
      </c>
    </row>
    <row r="17" spans="1:5" ht="15">
      <c r="A17" s="16" t="s">
        <v>83</v>
      </c>
      <c r="B17" s="23"/>
      <c r="C17" s="9" t="s">
        <v>42</v>
      </c>
      <c r="D17" s="12">
        <v>1412.88</v>
      </c>
      <c r="E17" s="28">
        <f>B17*D17</f>
        <v>0</v>
      </c>
    </row>
    <row r="18" spans="1:5" ht="15">
      <c r="A18" s="17" t="s">
        <v>84</v>
      </c>
      <c r="B18" s="24"/>
      <c r="C18" s="10" t="s">
        <v>42</v>
      </c>
      <c r="D18" s="22">
        <v>1475.8</v>
      </c>
      <c r="E18" s="29">
        <f aca="true" t="shared" si="3" ref="E18:E19">B18*D18</f>
        <v>0</v>
      </c>
    </row>
    <row r="19" spans="1:5" ht="15.75" thickBot="1">
      <c r="A19" s="55" t="s">
        <v>85</v>
      </c>
      <c r="B19" s="56"/>
      <c r="C19" s="57" t="s">
        <v>42</v>
      </c>
      <c r="D19" s="58">
        <v>7801.87</v>
      </c>
      <c r="E19" s="59">
        <f t="shared" si="3"/>
        <v>0</v>
      </c>
    </row>
    <row r="20" spans="1:5" ht="15.75">
      <c r="A20" s="136" t="s">
        <v>86</v>
      </c>
      <c r="B20" s="137"/>
      <c r="C20" s="137"/>
      <c r="D20" s="137"/>
      <c r="E20" s="138"/>
    </row>
    <row r="21" spans="1:5" ht="15">
      <c r="A21" s="14" t="s">
        <v>0</v>
      </c>
      <c r="B21" s="35" t="s">
        <v>18</v>
      </c>
      <c r="C21" s="8" t="s">
        <v>19</v>
      </c>
      <c r="D21" s="8" t="s">
        <v>20</v>
      </c>
      <c r="E21" s="15" t="s">
        <v>17</v>
      </c>
    </row>
    <row r="22" spans="1:5" ht="15">
      <c r="A22" s="16" t="s">
        <v>85</v>
      </c>
      <c r="B22" s="23"/>
      <c r="C22" s="9" t="s">
        <v>42</v>
      </c>
      <c r="D22" s="12">
        <v>5564.09</v>
      </c>
      <c r="E22" s="28">
        <f>B22*D22</f>
        <v>0</v>
      </c>
    </row>
    <row r="23" spans="1:5" ht="15">
      <c r="A23" s="17" t="s">
        <v>87</v>
      </c>
      <c r="B23" s="24"/>
      <c r="C23" s="10" t="s">
        <v>42</v>
      </c>
      <c r="D23" s="22">
        <v>10153.35</v>
      </c>
      <c r="E23" s="29">
        <f aca="true" t="shared" si="4" ref="E23:E24">B23*D23</f>
        <v>0</v>
      </c>
    </row>
    <row r="24" spans="1:5" ht="15">
      <c r="A24" s="16" t="s">
        <v>71</v>
      </c>
      <c r="B24" s="23"/>
      <c r="C24" s="9" t="s">
        <v>42</v>
      </c>
      <c r="D24" s="12">
        <v>13214.21</v>
      </c>
      <c r="E24" s="28">
        <f t="shared" si="4"/>
        <v>0</v>
      </c>
    </row>
    <row r="25" spans="1:5" ht="15">
      <c r="A25" s="17" t="s">
        <v>76</v>
      </c>
      <c r="B25" s="24"/>
      <c r="C25" s="10" t="s">
        <v>42</v>
      </c>
      <c r="D25" s="22">
        <v>16273.73</v>
      </c>
      <c r="E25" s="29">
        <f aca="true" t="shared" si="5" ref="E25:E26">B25*D25</f>
        <v>0</v>
      </c>
    </row>
    <row r="26" spans="1:5" ht="15.75" thickBot="1">
      <c r="A26" s="55" t="s">
        <v>72</v>
      </c>
      <c r="B26" s="56"/>
      <c r="C26" s="57" t="s">
        <v>42</v>
      </c>
      <c r="D26" s="58">
        <v>22394.09</v>
      </c>
      <c r="E26" s="59">
        <f t="shared" si="5"/>
        <v>0</v>
      </c>
    </row>
    <row r="27" spans="1:5" ht="15.75">
      <c r="A27" s="136" t="s">
        <v>88</v>
      </c>
      <c r="B27" s="137"/>
      <c r="C27" s="137"/>
      <c r="D27" s="137"/>
      <c r="E27" s="138"/>
    </row>
    <row r="28" spans="1:5" ht="15">
      <c r="A28" s="14" t="s">
        <v>0</v>
      </c>
      <c r="B28" s="35" t="s">
        <v>18</v>
      </c>
      <c r="C28" s="8" t="s">
        <v>19</v>
      </c>
      <c r="D28" s="8" t="s">
        <v>20</v>
      </c>
      <c r="E28" s="15" t="s">
        <v>17</v>
      </c>
    </row>
    <row r="29" spans="1:5" ht="15.75" thickBot="1">
      <c r="A29" s="55" t="s">
        <v>89</v>
      </c>
      <c r="B29" s="56"/>
      <c r="C29" s="57" t="s">
        <v>42</v>
      </c>
      <c r="D29" s="58">
        <v>5427.72</v>
      </c>
      <c r="E29" s="59">
        <f>B29*D29</f>
        <v>0</v>
      </c>
    </row>
    <row r="30" spans="1:5" ht="15">
      <c r="A30" s="139" t="s">
        <v>91</v>
      </c>
      <c r="B30" s="140"/>
      <c r="C30" s="140"/>
      <c r="D30" s="141"/>
      <c r="E30" s="71">
        <f>SUM(E5:E14,E17:E19,E22:E26,E29)</f>
        <v>0</v>
      </c>
    </row>
    <row r="31" spans="1:5" ht="15">
      <c r="A31" s="73" t="s">
        <v>92</v>
      </c>
      <c r="B31" s="142" t="s">
        <v>93</v>
      </c>
      <c r="C31" s="142"/>
      <c r="D31" s="142"/>
      <c r="E31" s="65">
        <f>E30*0.1</f>
        <v>0</v>
      </c>
    </row>
    <row r="32" spans="1:5" ht="16.5" thickBot="1">
      <c r="A32" s="130" t="s">
        <v>90</v>
      </c>
      <c r="B32" s="131"/>
      <c r="C32" s="131"/>
      <c r="D32" s="132"/>
      <c r="E32" s="72">
        <f>SUM(E30:E31)</f>
        <v>0</v>
      </c>
    </row>
  </sheetData>
  <sheetProtection algorithmName="SHA-512" hashValue="XJxUUoDL0Ls8qBPELl6smS8f0BV0BJUaQjQcrLxlb/poUZxcsaYq650HBENXIp3qNTIczqCfLzyKGFJDG2xPXg==" saltValue="rbhDoiBjZ/2wOtk4bGdlHQ==" spinCount="100000" sheet="1" selectLockedCells="1"/>
  <mergeCells count="7">
    <mergeCell ref="A32:D32"/>
    <mergeCell ref="A3:E3"/>
    <mergeCell ref="A15:E15"/>
    <mergeCell ref="A20:E20"/>
    <mergeCell ref="A27:E27"/>
    <mergeCell ref="A30:D30"/>
    <mergeCell ref="B31:D3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
  <sheetViews>
    <sheetView workbookViewId="0" topLeftCell="A1">
      <selection activeCell="B30" sqref="B30"/>
    </sheetView>
  </sheetViews>
  <sheetFormatPr defaultColWidth="9.140625" defaultRowHeight="12.75"/>
  <cols>
    <col min="1" max="1" width="28.28125" style="0" customWidth="1"/>
    <col min="2" max="3" width="16.421875" style="0" customWidth="1"/>
    <col min="4" max="4" width="16.57421875" style="0" customWidth="1"/>
    <col min="5" max="5" width="27.421875" style="0" customWidth="1"/>
  </cols>
  <sheetData>
    <row r="1" ht="18.75">
      <c r="A1" s="43" t="s">
        <v>94</v>
      </c>
    </row>
    <row r="2" ht="13.5" thickBot="1"/>
    <row r="3" spans="1:5" ht="15.75">
      <c r="A3" s="133" t="s">
        <v>112</v>
      </c>
      <c r="B3" s="134"/>
      <c r="C3" s="134"/>
      <c r="D3" s="134"/>
      <c r="E3" s="135"/>
    </row>
    <row r="4" spans="1:5" ht="15">
      <c r="A4" s="14" t="s">
        <v>0</v>
      </c>
      <c r="B4" s="35" t="s">
        <v>18</v>
      </c>
      <c r="C4" s="8" t="s">
        <v>19</v>
      </c>
      <c r="D4" s="8" t="s">
        <v>20</v>
      </c>
      <c r="E4" s="15" t="s">
        <v>17</v>
      </c>
    </row>
    <row r="5" spans="1:5" ht="15">
      <c r="A5" s="16" t="s">
        <v>76</v>
      </c>
      <c r="B5" s="23"/>
      <c r="C5" s="9" t="s">
        <v>38</v>
      </c>
      <c r="D5" s="12">
        <v>156.04</v>
      </c>
      <c r="E5" s="28">
        <f>B5*D5</f>
        <v>0</v>
      </c>
    </row>
    <row r="6" spans="1:5" ht="15">
      <c r="A6" s="46" t="s">
        <v>95</v>
      </c>
      <c r="B6" s="24"/>
      <c r="C6" s="10" t="s">
        <v>38</v>
      </c>
      <c r="D6" s="22">
        <v>206.77</v>
      </c>
      <c r="E6" s="29">
        <f aca="true" t="shared" si="0" ref="E6:E7">B6*D6</f>
        <v>0</v>
      </c>
    </row>
    <row r="7" spans="1:5" ht="30">
      <c r="A7" s="60" t="s">
        <v>78</v>
      </c>
      <c r="B7" s="23"/>
      <c r="C7" s="9" t="s">
        <v>38</v>
      </c>
      <c r="D7" s="12">
        <v>548.57</v>
      </c>
      <c r="E7" s="28">
        <f t="shared" si="0"/>
        <v>0</v>
      </c>
    </row>
    <row r="8" spans="1:5" ht="15">
      <c r="A8" s="61" t="s">
        <v>72</v>
      </c>
      <c r="B8" s="62"/>
      <c r="C8" s="63" t="s">
        <v>38</v>
      </c>
      <c r="D8" s="64">
        <v>165.71</v>
      </c>
      <c r="E8" s="65">
        <f>B8*D8</f>
        <v>0</v>
      </c>
    </row>
    <row r="9" spans="1:5" ht="15">
      <c r="A9" s="60" t="s">
        <v>96</v>
      </c>
      <c r="B9" s="48"/>
      <c r="C9" s="49" t="s">
        <v>38</v>
      </c>
      <c r="D9" s="44">
        <v>217.95</v>
      </c>
      <c r="E9" s="45">
        <f aca="true" t="shared" si="1" ref="E9:E10">B9*D9</f>
        <v>0</v>
      </c>
    </row>
    <row r="10" spans="1:5" ht="30">
      <c r="A10" s="66" t="s">
        <v>79</v>
      </c>
      <c r="B10" s="62"/>
      <c r="C10" s="63" t="s">
        <v>38</v>
      </c>
      <c r="D10" s="64">
        <v>759.17</v>
      </c>
      <c r="E10" s="65">
        <f t="shared" si="1"/>
        <v>0</v>
      </c>
    </row>
    <row r="11" spans="1:5" ht="15">
      <c r="A11" s="16" t="s">
        <v>73</v>
      </c>
      <c r="B11" s="23"/>
      <c r="C11" s="9" t="s">
        <v>38</v>
      </c>
      <c r="D11" s="12">
        <v>172.67</v>
      </c>
      <c r="E11" s="28">
        <f>B11*D11</f>
        <v>0</v>
      </c>
    </row>
    <row r="12" spans="1:5" ht="15">
      <c r="A12" s="46" t="s">
        <v>97</v>
      </c>
      <c r="B12" s="24"/>
      <c r="C12" s="10" t="s">
        <v>38</v>
      </c>
      <c r="D12" s="22">
        <v>227.66</v>
      </c>
      <c r="E12" s="29">
        <f aca="true" t="shared" si="2" ref="E12:E13">B12*D12</f>
        <v>0</v>
      </c>
    </row>
    <row r="13" spans="1:5" ht="30">
      <c r="A13" s="60" t="s">
        <v>80</v>
      </c>
      <c r="B13" s="23"/>
      <c r="C13" s="9" t="s">
        <v>38</v>
      </c>
      <c r="D13" s="12">
        <v>1240.68</v>
      </c>
      <c r="E13" s="28">
        <f t="shared" si="2"/>
        <v>0</v>
      </c>
    </row>
    <row r="14" spans="1:5" ht="15">
      <c r="A14" s="61" t="s">
        <v>75</v>
      </c>
      <c r="B14" s="62"/>
      <c r="C14" s="63" t="s">
        <v>38</v>
      </c>
      <c r="D14" s="64">
        <v>184.39</v>
      </c>
      <c r="E14" s="65">
        <f>B14*D14</f>
        <v>0</v>
      </c>
    </row>
    <row r="15" spans="1:5" ht="15">
      <c r="A15" s="60" t="s">
        <v>98</v>
      </c>
      <c r="B15" s="48"/>
      <c r="C15" s="49" t="s">
        <v>38</v>
      </c>
      <c r="D15" s="44">
        <v>239.4</v>
      </c>
      <c r="E15" s="45">
        <f aca="true" t="shared" si="3" ref="E15:E16">B15*D15</f>
        <v>0</v>
      </c>
    </row>
    <row r="16" spans="1:5" ht="30">
      <c r="A16" s="66" t="s">
        <v>99</v>
      </c>
      <c r="B16" s="62"/>
      <c r="C16" s="63" t="s">
        <v>38</v>
      </c>
      <c r="D16" s="64">
        <v>1722.15</v>
      </c>
      <c r="E16" s="65">
        <f t="shared" si="3"/>
        <v>0</v>
      </c>
    </row>
    <row r="17" spans="1:5" ht="15">
      <c r="A17" s="16" t="s">
        <v>74</v>
      </c>
      <c r="B17" s="23"/>
      <c r="C17" s="9" t="s">
        <v>38</v>
      </c>
      <c r="D17" s="12">
        <v>222.25</v>
      </c>
      <c r="E17" s="28">
        <f>B17*D17</f>
        <v>0</v>
      </c>
    </row>
    <row r="18" spans="1:5" ht="15">
      <c r="A18" s="46" t="s">
        <v>100</v>
      </c>
      <c r="B18" s="24"/>
      <c r="C18" s="10" t="s">
        <v>38</v>
      </c>
      <c r="D18" s="22">
        <v>279.99</v>
      </c>
      <c r="E18" s="29">
        <f aca="true" t="shared" si="4" ref="E18:E19">B18*D18</f>
        <v>0</v>
      </c>
    </row>
    <row r="19" spans="1:5" ht="30.75" thickBot="1">
      <c r="A19" s="60" t="s">
        <v>81</v>
      </c>
      <c r="B19" s="23"/>
      <c r="C19" s="9" t="s">
        <v>38</v>
      </c>
      <c r="D19" s="12">
        <v>2166.74</v>
      </c>
      <c r="E19" s="28">
        <f t="shared" si="4"/>
        <v>0</v>
      </c>
    </row>
    <row r="20" spans="1:5" ht="15.75">
      <c r="A20" s="136" t="s">
        <v>101</v>
      </c>
      <c r="B20" s="137"/>
      <c r="C20" s="137"/>
      <c r="D20" s="137"/>
      <c r="E20" s="138"/>
    </row>
    <row r="21" spans="1:5" ht="15">
      <c r="A21" s="14" t="s">
        <v>0</v>
      </c>
      <c r="B21" s="35" t="s">
        <v>18</v>
      </c>
      <c r="C21" s="8" t="s">
        <v>19</v>
      </c>
      <c r="D21" s="8" t="s">
        <v>20</v>
      </c>
      <c r="E21" s="15" t="s">
        <v>17</v>
      </c>
    </row>
    <row r="22" spans="1:5" ht="15">
      <c r="A22" s="16" t="s">
        <v>102</v>
      </c>
      <c r="B22" s="23"/>
      <c r="C22" s="9" t="s">
        <v>42</v>
      </c>
      <c r="D22" s="12">
        <v>4208.31</v>
      </c>
      <c r="E22" s="28">
        <f>B22*D22</f>
        <v>0</v>
      </c>
    </row>
    <row r="23" spans="1:5" ht="15">
      <c r="A23" s="61" t="s">
        <v>103</v>
      </c>
      <c r="B23" s="24"/>
      <c r="C23" s="10" t="s">
        <v>42</v>
      </c>
      <c r="D23" s="22">
        <v>9836.1</v>
      </c>
      <c r="E23" s="29">
        <f aca="true" t="shared" si="5" ref="E23:E24">B23*D23</f>
        <v>0</v>
      </c>
    </row>
    <row r="24" spans="1:5" ht="15">
      <c r="A24" s="16" t="s">
        <v>104</v>
      </c>
      <c r="B24" s="23"/>
      <c r="C24" s="9" t="s">
        <v>42</v>
      </c>
      <c r="D24" s="12">
        <v>9181.77</v>
      </c>
      <c r="E24" s="28">
        <f t="shared" si="5"/>
        <v>0</v>
      </c>
    </row>
    <row r="25" spans="1:5" ht="15">
      <c r="A25" s="61" t="s">
        <v>105</v>
      </c>
      <c r="B25" s="74"/>
      <c r="C25" s="75" t="s">
        <v>42</v>
      </c>
      <c r="D25" s="76">
        <v>12907.83</v>
      </c>
      <c r="E25" s="77">
        <f>B25*D25</f>
        <v>0</v>
      </c>
    </row>
    <row r="26" spans="1:5" ht="15">
      <c r="A26" s="16" t="s">
        <v>106</v>
      </c>
      <c r="B26" s="48"/>
      <c r="C26" s="49" t="s">
        <v>42</v>
      </c>
      <c r="D26" s="44">
        <v>14565.33</v>
      </c>
      <c r="E26" s="45">
        <f aca="true" t="shared" si="6" ref="E26:E27">B26*D26</f>
        <v>0</v>
      </c>
    </row>
    <row r="27" spans="1:5" ht="15.75" thickBot="1">
      <c r="A27" s="61" t="s">
        <v>107</v>
      </c>
      <c r="B27" s="67"/>
      <c r="C27" s="68" t="s">
        <v>42</v>
      </c>
      <c r="D27" s="69">
        <v>25144.17</v>
      </c>
      <c r="E27" s="70">
        <f t="shared" si="6"/>
        <v>0</v>
      </c>
    </row>
    <row r="28" spans="1:5" ht="15.75">
      <c r="A28" s="136" t="s">
        <v>82</v>
      </c>
      <c r="B28" s="137"/>
      <c r="C28" s="137"/>
      <c r="D28" s="137"/>
      <c r="E28" s="138"/>
    </row>
    <row r="29" spans="1:5" ht="15">
      <c r="A29" s="14" t="s">
        <v>0</v>
      </c>
      <c r="B29" s="35" t="s">
        <v>18</v>
      </c>
      <c r="C29" s="8" t="s">
        <v>19</v>
      </c>
      <c r="D29" s="8" t="s">
        <v>20</v>
      </c>
      <c r="E29" s="15" t="s">
        <v>17</v>
      </c>
    </row>
    <row r="30" spans="1:5" ht="15.75" thickBot="1">
      <c r="A30" s="55" t="s">
        <v>82</v>
      </c>
      <c r="B30" s="56"/>
      <c r="C30" s="57" t="s">
        <v>42</v>
      </c>
      <c r="D30" s="58">
        <v>2070.9</v>
      </c>
      <c r="E30" s="59">
        <f>B30*D30</f>
        <v>0</v>
      </c>
    </row>
    <row r="31" spans="1:5" ht="15">
      <c r="A31" s="139" t="s">
        <v>91</v>
      </c>
      <c r="B31" s="140"/>
      <c r="C31" s="140"/>
      <c r="D31" s="141"/>
      <c r="E31" s="71">
        <f>SUM(E5:E19,E22:E27,E30)</f>
        <v>0</v>
      </c>
    </row>
    <row r="32" spans="1:5" ht="15">
      <c r="A32" s="73" t="s">
        <v>92</v>
      </c>
      <c r="B32" s="142" t="s">
        <v>93</v>
      </c>
      <c r="C32" s="142"/>
      <c r="D32" s="142"/>
      <c r="E32" s="65">
        <f>E31*0.1</f>
        <v>0</v>
      </c>
    </row>
    <row r="33" spans="1:5" ht="16.5" thickBot="1">
      <c r="A33" s="130" t="s">
        <v>90</v>
      </c>
      <c r="B33" s="131"/>
      <c r="C33" s="131"/>
      <c r="D33" s="132"/>
      <c r="E33" s="72">
        <f>SUM(E31:E32)</f>
        <v>0</v>
      </c>
    </row>
  </sheetData>
  <sheetProtection algorithmName="SHA-512" hashValue="gzPh+6tvoUhfmBBiYG1N0pGV2PqhXr8e2hkU3Ugsse11s+x9gNlg6DyYidLdC+fRroAn5KNZmcn4f6s3AjeanA==" saltValue="VzlhHpwkhMoGtV3rk4f9Vg==" spinCount="100000" sheet="1" objects="1" scenarios="1" selectLockedCells="1"/>
  <mergeCells count="6">
    <mergeCell ref="A33:D33"/>
    <mergeCell ref="A3:E3"/>
    <mergeCell ref="A20:E20"/>
    <mergeCell ref="A28:E28"/>
    <mergeCell ref="A31:D31"/>
    <mergeCell ref="B32:D3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C4"/>
  <sheetViews>
    <sheetView workbookViewId="0" topLeftCell="A1">
      <selection activeCell="B49" sqref="B49"/>
    </sheetView>
  </sheetViews>
  <sheetFormatPr defaultColWidth="9.140625" defaultRowHeight="12.75"/>
  <sheetData>
    <row r="3" ht="12.75">
      <c r="C3" t="s">
        <v>52</v>
      </c>
    </row>
    <row r="4" ht="12.75">
      <c r="C4" t="s">
        <v>53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Raleigh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Surety Estimator</dc:title>
  <dc:subject/>
  <dc:creator>Information Services;Cadell.Hall@raleighnc.gov</dc:creator>
  <cp:keywords/>
  <dc:description/>
  <cp:lastModifiedBy>Wyatt, Debbie</cp:lastModifiedBy>
  <cp:lastPrinted>2018-07-09T14:50:14Z</cp:lastPrinted>
  <dcterms:created xsi:type="dcterms:W3CDTF">1999-09-29T21:35:53Z</dcterms:created>
  <dcterms:modified xsi:type="dcterms:W3CDTF">2019-07-24T16:52:28Z</dcterms:modified>
  <cp:category/>
  <cp:version/>
  <cp:contentType/>
  <cp:contentStatus/>
</cp:coreProperties>
</file>