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haagen\OneDrive - City Of Raleigh\AKTUELLE ARBEITSACHEN\PROJECTS\Surety\"/>
    </mc:Choice>
  </mc:AlternateContent>
  <xr:revisionPtr revIDLastSave="191" documentId="8_{1F3BF8EC-D16E-410F-9CA1-A7C10D95A566}" xr6:coauthVersionLast="44" xr6:coauthVersionMax="44" xr10:uidLastSave="{C9B8C367-8AB7-4D50-B505-B4223E6362BD}"/>
  <bookViews>
    <workbookView xWindow="33960" yWindow="3030" windowWidth="28800" windowHeight="15375" xr2:uid="{00000000-000D-0000-FFFF-FFFF00000000}"/>
  </bookViews>
  <sheets>
    <sheet name="Surety Estimator " sheetId="3" r:id="rId1"/>
    <sheet name="Public Water Estimator" sheetId="5" r:id="rId2"/>
    <sheet name="Public Sewer Estimator" sheetId="7" r:id="rId3"/>
    <sheet name="Sheet1" sheetId="4" state="hidden" r:id="rId4"/>
  </sheets>
  <definedNames>
    <definedName name="_xlnm.Print_Area" localSheetId="0">'Surety Estimator '!$B$1:$F$62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7" l="1"/>
  <c r="E26" i="7"/>
  <c r="E25" i="7"/>
  <c r="E19" i="7"/>
  <c r="E18" i="7"/>
  <c r="E17" i="7"/>
  <c r="E16" i="7"/>
  <c r="E15" i="7"/>
  <c r="E14" i="7"/>
  <c r="E13" i="7"/>
  <c r="E12" i="7"/>
  <c r="E11" i="7"/>
  <c r="E10" i="7"/>
  <c r="E9" i="7"/>
  <c r="E8" i="7"/>
  <c r="E30" i="7"/>
  <c r="E24" i="7"/>
  <c r="E23" i="7"/>
  <c r="E22" i="7"/>
  <c r="E7" i="7"/>
  <c r="E6" i="7"/>
  <c r="E5" i="7"/>
  <c r="E29" i="5"/>
  <c r="E26" i="5"/>
  <c r="E25" i="5"/>
  <c r="E24" i="5"/>
  <c r="E23" i="5"/>
  <c r="E22" i="5"/>
  <c r="E10" i="5"/>
  <c r="E11" i="5"/>
  <c r="E12" i="5"/>
  <c r="E13" i="5"/>
  <c r="E14" i="5"/>
  <c r="E9" i="5"/>
  <c r="E19" i="5"/>
  <c r="E18" i="5"/>
  <c r="E17" i="5"/>
  <c r="E8" i="5"/>
  <c r="E7" i="5"/>
  <c r="E6" i="5"/>
  <c r="E5" i="5"/>
  <c r="E30" i="5" l="1"/>
  <c r="E31" i="5" s="1"/>
  <c r="E32" i="5" s="1"/>
  <c r="E22" i="3" s="1"/>
  <c r="E31" i="7"/>
  <c r="E32" i="7" s="1"/>
  <c r="E33" i="7" s="1"/>
  <c r="E23" i="3" s="1"/>
  <c r="F36" i="3"/>
  <c r="F35" i="3"/>
  <c r="F40" i="3"/>
  <c r="F39" i="3"/>
  <c r="F50" i="3" l="1"/>
  <c r="F48" i="3" l="1"/>
  <c r="F23" i="3" l="1"/>
  <c r="F22" i="3"/>
  <c r="F31" i="3"/>
  <c r="F19" i="3"/>
  <c r="F20" i="3"/>
  <c r="F21" i="3"/>
  <c r="F24" i="3"/>
  <c r="F25" i="3"/>
  <c r="F26" i="3"/>
  <c r="F27" i="3"/>
  <c r="F28" i="3"/>
  <c r="F29" i="3"/>
  <c r="F30" i="3"/>
  <c r="F32" i="3"/>
  <c r="F33" i="3"/>
  <c r="F34" i="3"/>
  <c r="F37" i="3"/>
  <c r="F38" i="3"/>
  <c r="F41" i="3"/>
  <c r="F42" i="3"/>
  <c r="F43" i="3"/>
  <c r="F44" i="3"/>
  <c r="F45" i="3"/>
  <c r="F46" i="3"/>
  <c r="F47" i="3"/>
  <c r="F49" i="3"/>
  <c r="F51" i="3"/>
  <c r="F18" i="3"/>
  <c r="F53" i="3" l="1"/>
  <c r="F54" i="3" s="1"/>
  <c r="F55" i="3" l="1"/>
  <c r="F61" i="3" s="1"/>
</calcChain>
</file>

<file path=xl/sharedStrings.xml><?xml version="1.0" encoding="utf-8"?>
<sst xmlns="http://schemas.openxmlformats.org/spreadsheetml/2006/main" count="230" uniqueCount="114">
  <si>
    <t>ITEM</t>
  </si>
  <si>
    <t>Erosion Control</t>
  </si>
  <si>
    <t xml:space="preserve">Infrastructure Improvements </t>
  </si>
  <si>
    <t>Contact Person</t>
  </si>
  <si>
    <t>Email Address</t>
  </si>
  <si>
    <t>Phone Number</t>
  </si>
  <si>
    <t>Company/Firm Name</t>
  </si>
  <si>
    <t>By submitting this Engineering Estimate to the City of Raleigh I hereby acknowledge the totals given below to be an accurate representation of construction costs for work within the public Right of Way, associated with the aforementioned project.</t>
  </si>
  <si>
    <t>Mobilization (4%)</t>
  </si>
  <si>
    <t>SUBTOTAL:</t>
  </si>
  <si>
    <t>*Misc. Item</t>
  </si>
  <si>
    <t>TOTAL ($)</t>
  </si>
  <si>
    <t>QUANT.</t>
  </si>
  <si>
    <t>UNIT</t>
  </si>
  <si>
    <t>PRICE</t>
  </si>
  <si>
    <t>Clearing &amp; Grubbing</t>
  </si>
  <si>
    <t>Common Excavation</t>
  </si>
  <si>
    <t>Storm Drain Perpendicular</t>
  </si>
  <si>
    <t>Storm Drain Parallel</t>
  </si>
  <si>
    <t>Rock Excavation</t>
  </si>
  <si>
    <t>Utility Pole Relocation</t>
  </si>
  <si>
    <t>Fire Hydrant Relocation</t>
  </si>
  <si>
    <t>Traffic Signal Upgrade</t>
  </si>
  <si>
    <t>Traffic Signal Relocation</t>
  </si>
  <si>
    <t xml:space="preserve">Seeding &amp; Mulching </t>
  </si>
  <si>
    <t>Paint Striping</t>
  </si>
  <si>
    <t>Guardrail</t>
  </si>
  <si>
    <t>AC</t>
  </si>
  <si>
    <t>LF</t>
  </si>
  <si>
    <t>CY</t>
  </si>
  <si>
    <t>TOTAL</t>
  </si>
  <si>
    <t>LF/Street</t>
  </si>
  <si>
    <t>EA</t>
  </si>
  <si>
    <t>Per Corner</t>
  </si>
  <si>
    <t>SY-IN</t>
  </si>
  <si>
    <t>In dia/LF-R/W</t>
  </si>
  <si>
    <t>The purpose of this estimate is to clearly encompass ALL construction costs within public Right of Way. Each total adjacent to an “Item” shall be appropriately inclusive. It is the responsibility of the submitter to include any project specific item not originally listed below.</t>
  </si>
  <si>
    <t>Is the proposed work along a City of Raleigh or NCDOT maintained street?</t>
  </si>
  <si>
    <t>City of Raleigh</t>
  </si>
  <si>
    <t>NCDOT</t>
  </si>
  <si>
    <t>Street Tree (Tree Lawn)</t>
  </si>
  <si>
    <t>Tree Grate (Urban Street Tree)</t>
  </si>
  <si>
    <t>TOTAL:</t>
  </si>
  <si>
    <t>Total Construction Cost:</t>
  </si>
  <si>
    <t>Keystone Brick Retaining Wall</t>
  </si>
  <si>
    <t>SF</t>
  </si>
  <si>
    <t>Pour-in-place Retaining Wall</t>
  </si>
  <si>
    <t>Water Meter Relocation</t>
  </si>
  <si>
    <t>Backflow Relocation</t>
  </si>
  <si>
    <t>Asphalt (Surface Layer)</t>
  </si>
  <si>
    <t>Asphalt (Binder Layer)</t>
  </si>
  <si>
    <t>Paving Stone (ABC)</t>
  </si>
  <si>
    <t>Asphalt (Base Layer)</t>
  </si>
  <si>
    <t xml:space="preserve">*If the proposed work is along a City of Raleigh maintained street, the Surety shall be adjusted to 125% of Subtotal.(UDO, Section 8.1.3.B). If along NCDOT-maintained street, the Surety shall be adjusted to 100% of Subtotal. Coordinate with the Development Services - Engineering reviewer to determine if the streets in question are City or State maintained.  Please select either "City of Raleigh" or "NCDOT" from the below dropdown.   </t>
  </si>
  <si>
    <t>Water Mains</t>
  </si>
  <si>
    <t>Water Infrastructure Surety Estimator</t>
  </si>
  <si>
    <t>6-Inch</t>
  </si>
  <si>
    <t>12-Inch</t>
  </si>
  <si>
    <t>16-Inch</t>
  </si>
  <si>
    <t>24-Inch</t>
  </si>
  <si>
    <t>18-Inch</t>
  </si>
  <si>
    <t>8-Inch</t>
  </si>
  <si>
    <t>Services</t>
  </si>
  <si>
    <t>3/4-Inch</t>
  </si>
  <si>
    <t>1-Inch</t>
  </si>
  <si>
    <t>2-Inch</t>
  </si>
  <si>
    <t>Insertion Valves</t>
  </si>
  <si>
    <t>4-Inch</t>
  </si>
  <si>
    <t>Fire Hydrants</t>
  </si>
  <si>
    <t>Fire Hydrant</t>
  </si>
  <si>
    <t>Total</t>
  </si>
  <si>
    <t>Subtotal</t>
  </si>
  <si>
    <t>Design and Inspection</t>
  </si>
  <si>
    <t>10% of Construction Cost</t>
  </si>
  <si>
    <t>Sewer Infrastructure Surety Estimator</t>
  </si>
  <si>
    <t xml:space="preserve">8-Inch (&gt; 16' Depth)                               </t>
  </si>
  <si>
    <t xml:space="preserve">12-Inch (&gt; 16' Depth)                               </t>
  </si>
  <si>
    <t xml:space="preserve">16-Inch (&gt; 16' Depth)                               </t>
  </si>
  <si>
    <t xml:space="preserve">18-Inch (&gt; 16' Depth)                               </t>
  </si>
  <si>
    <t xml:space="preserve">24-Inch (&gt; 16' Depth)                               </t>
  </si>
  <si>
    <t>Manholes</t>
  </si>
  <si>
    <t>4-Foot Dia. (&lt; 16' Depth)</t>
  </si>
  <si>
    <t>4-Foot Dia. (&gt; 16' Depth)</t>
  </si>
  <si>
    <t>5-Foot Dia. (&lt; 16' Depth)</t>
  </si>
  <si>
    <t>5-Foot Dia. (&gt; 16' Depth)</t>
  </si>
  <si>
    <t>6-Foot Dia. (&lt; 16' Depth)</t>
  </si>
  <si>
    <t>6-Foot Dia. (&gt; 16' Depth)</t>
  </si>
  <si>
    <t>Public Water*</t>
  </si>
  <si>
    <t>Public Sewer**</t>
  </si>
  <si>
    <t>*Public Water calculation from attached "Water Estimator"</t>
  </si>
  <si>
    <t>**Public Sewer calculation from attached "Sewer Estimator"</t>
  </si>
  <si>
    <t>Sewer Mains</t>
  </si>
  <si>
    <t>Catch Basins (per side)</t>
  </si>
  <si>
    <t>18" Median Curb (per side)</t>
  </si>
  <si>
    <t>30" Curb &amp; Gutter (per side)</t>
  </si>
  <si>
    <t>6' Sidewalk (per side)</t>
  </si>
  <si>
    <t>5' Sidewalk (per side)</t>
  </si>
  <si>
    <t>Multi-Purpose Path (per side)</t>
  </si>
  <si>
    <t>Traffic Control (both sides)</t>
  </si>
  <si>
    <t>Per Pole (W to M)</t>
  </si>
  <si>
    <t>8-Inch  (Bore &amp; Jack)</t>
  </si>
  <si>
    <t>12-Inch (Bore &amp; Jack)</t>
  </si>
  <si>
    <t>16-Inch (Bore &amp; Jack)</t>
  </si>
  <si>
    <t>18-Inch (Bore &amp; Jack)</t>
  </si>
  <si>
    <t>24-Inch (Bore &amp; Jack)</t>
  </si>
  <si>
    <t>6-Inch (Bore &amp; Jack)</t>
  </si>
  <si>
    <t>8-Inch (Bore &amp; Jack)</t>
  </si>
  <si>
    <t>Date Submitted</t>
  </si>
  <si>
    <t>FY21 Development Fee Schedule (effective 7/1/2020)</t>
  </si>
  <si>
    <t>Raleigh Department of Transportation</t>
  </si>
  <si>
    <t>INFRASTRUCTURE SURETY ESTIMATE</t>
  </si>
  <si>
    <t>Case Number (SUB-, ASR-, RCMP-)</t>
  </si>
  <si>
    <t>Project Name</t>
  </si>
  <si>
    <t>Phase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</si>
</sst>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5" x14ac:knownFonts="1">
    <font>
      <sz val="10"/>
      <name val="MS Sans Serif"/>
    </font>
    <font>
      <b/>
      <sz val="10"/>
      <name val="MS Sans Serif"/>
    </font>
    <font>
      <i/>
      <sz val="10"/>
      <name val="MS Sans Serif"/>
    </font>
    <font>
      <sz val="11"/>
      <name val="Times New Roman"/>
      <family val="1"/>
    </font>
    <font>
      <b/>
      <sz val="11"/>
      <name val="Calibri"/>
      <family val="2"/>
      <scheme val="minor"/>
    </font>
    <font>
      <sz val="10"/>
      <name val="Calibri"/>
      <family val="2"/>
      <scheme val="minor"/>
    </font>
    <font>
      <b/>
      <sz val="12"/>
      <name val="Calibri"/>
      <family val="2"/>
      <scheme val="minor"/>
    </font>
    <font>
      <b/>
      <i/>
      <sz val="11"/>
      <name val="Calibri"/>
      <family val="2"/>
      <scheme val="minor"/>
    </font>
    <font>
      <sz val="11"/>
      <name val="Calibri"/>
      <family val="2"/>
      <scheme val="minor"/>
    </font>
    <font>
      <b/>
      <u/>
      <sz val="14"/>
      <name val="Calibri"/>
      <family val="2"/>
      <scheme val="minor"/>
    </font>
    <font>
      <b/>
      <sz val="16"/>
      <color theme="0"/>
      <name val="Calibri"/>
      <family val="2"/>
      <scheme val="minor"/>
    </font>
    <font>
      <b/>
      <sz val="16"/>
      <name val="Calibri"/>
      <family val="2"/>
      <scheme val="minor"/>
    </font>
    <font>
      <sz val="12"/>
      <name val="Calibri"/>
      <family val="2"/>
      <scheme val="minor"/>
    </font>
    <font>
      <b/>
      <sz val="12"/>
      <color rgb="FFFF0000"/>
      <name val="Calibri"/>
      <family val="2"/>
      <scheme val="minor"/>
    </font>
    <font>
      <sz val="12"/>
      <name val="MS Sans Serif"/>
    </font>
  </fonts>
  <fills count="12">
    <fill>
      <patternFill patternType="none"/>
    </fill>
    <fill>
      <patternFill patternType="gray125"/>
    </fill>
    <fill>
      <patternFill patternType="solid">
        <fgColor indexed="65"/>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14996795556505021"/>
        <bgColor indexed="64"/>
      </patternFill>
    </fill>
  </fills>
  <borders count="3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157">
    <xf numFmtId="0" fontId="0" fillId="0" borderId="0" xfId="0"/>
    <xf numFmtId="0" fontId="2" fillId="0" borderId="0" xfId="0" applyFont="1"/>
    <xf numFmtId="7" fontId="0" fillId="0" borderId="0" xfId="0" applyNumberFormat="1"/>
    <xf numFmtId="0" fontId="1" fillId="0" borderId="0" xfId="0" applyFont="1"/>
    <xf numFmtId="0" fontId="0" fillId="0" borderId="0" xfId="0" applyAlignment="1">
      <alignment horizontal="left"/>
    </xf>
    <xf numFmtId="0" fontId="0" fillId="0" borderId="0" xfId="0" applyFill="1"/>
    <xf numFmtId="0" fontId="1" fillId="0" borderId="0" xfId="0" applyFont="1" applyBorder="1"/>
    <xf numFmtId="0" fontId="2" fillId="0" borderId="0" xfId="0" applyFont="1" applyBorder="1"/>
    <xf numFmtId="0" fontId="3" fillId="3" borderId="5" xfId="0" applyFont="1" applyFill="1"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4" fillId="0" borderId="4" xfId="0" applyFont="1" applyBorder="1" applyAlignment="1">
      <alignment horizontal="left"/>
    </xf>
    <xf numFmtId="0" fontId="4" fillId="0" borderId="23" xfId="0" applyFont="1" applyBorder="1" applyAlignment="1">
      <alignment horizontal="left"/>
    </xf>
    <xf numFmtId="0" fontId="4" fillId="0" borderId="25" xfId="0" applyFont="1" applyBorder="1" applyAlignment="1">
      <alignment horizontal="left"/>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6" fillId="8" borderId="5" xfId="0" applyFont="1" applyFill="1" applyBorder="1" applyAlignment="1">
      <alignment horizontal="center" vertical="top"/>
    </xf>
    <xf numFmtId="0" fontId="6" fillId="8" borderId="3" xfId="0" applyFont="1" applyFill="1" applyBorder="1" applyAlignment="1">
      <alignment horizontal="center" vertical="top"/>
    </xf>
    <xf numFmtId="0" fontId="6" fillId="8" borderId="7" xfId="0" applyFont="1" applyFill="1" applyBorder="1" applyAlignment="1">
      <alignment horizontal="center" vertical="top"/>
    </xf>
    <xf numFmtId="0" fontId="7" fillId="4" borderId="5" xfId="0" applyFont="1" applyFill="1" applyBorder="1" applyAlignment="1">
      <alignment horizontal="center"/>
    </xf>
    <xf numFmtId="0" fontId="7" fillId="4" borderId="2" xfId="0" applyFont="1" applyFill="1" applyBorder="1" applyAlignment="1">
      <alignment horizontal="center"/>
    </xf>
    <xf numFmtId="0" fontId="7" fillId="4" borderId="1" xfId="0" applyFont="1" applyFill="1" applyBorder="1" applyAlignment="1">
      <alignment horizontal="center"/>
    </xf>
    <xf numFmtId="7" fontId="7" fillId="4" borderId="6" xfId="0" applyNumberFormat="1" applyFont="1" applyFill="1" applyBorder="1" applyAlignment="1">
      <alignment horizontal="center"/>
    </xf>
    <xf numFmtId="0" fontId="8" fillId="0" borderId="4" xfId="0" applyFont="1" applyBorder="1" applyAlignment="1">
      <alignment horizontal="center"/>
    </xf>
    <xf numFmtId="0" fontId="8" fillId="0" borderId="2" xfId="0" applyFont="1" applyBorder="1" applyAlignment="1" applyProtection="1">
      <alignment horizontal="center"/>
      <protection locked="0"/>
    </xf>
    <xf numFmtId="0" fontId="8" fillId="0" borderId="2" xfId="0" applyFont="1" applyBorder="1" applyAlignment="1">
      <alignment horizontal="center"/>
    </xf>
    <xf numFmtId="164" fontId="8" fillId="0" borderId="2" xfId="0" applyNumberFormat="1" applyFont="1" applyBorder="1" applyAlignment="1">
      <alignment horizontal="center"/>
    </xf>
    <xf numFmtId="164" fontId="8" fillId="0" borderId="6" xfId="0" applyNumberFormat="1" applyFont="1" applyBorder="1" applyAlignment="1">
      <alignment horizontal="center"/>
    </xf>
    <xf numFmtId="0" fontId="8" fillId="4" borderId="4" xfId="0" applyFont="1" applyFill="1" applyBorder="1" applyAlignment="1">
      <alignment horizontal="center"/>
    </xf>
    <xf numFmtId="0" fontId="8" fillId="4" borderId="2" xfId="0" applyFont="1" applyFill="1" applyBorder="1" applyAlignment="1" applyProtection="1">
      <alignment horizontal="center"/>
      <protection locked="0"/>
    </xf>
    <xf numFmtId="0" fontId="8" fillId="4" borderId="2" xfId="0" applyFont="1" applyFill="1" applyBorder="1" applyAlignment="1">
      <alignment horizontal="center"/>
    </xf>
    <xf numFmtId="164" fontId="8" fillId="4" borderId="2" xfId="0" applyNumberFormat="1" applyFont="1" applyFill="1" applyBorder="1" applyAlignment="1">
      <alignment horizontal="center"/>
    </xf>
    <xf numFmtId="164" fontId="8" fillId="4" borderId="6" xfId="0" applyNumberFormat="1" applyFont="1" applyFill="1" applyBorder="1" applyAlignment="1">
      <alignment horizontal="center"/>
    </xf>
    <xf numFmtId="0" fontId="8" fillId="7" borderId="8" xfId="0" applyFont="1" applyFill="1" applyBorder="1" applyAlignment="1" applyProtection="1">
      <alignment horizontal="left"/>
      <protection locked="0"/>
    </xf>
    <xf numFmtId="0" fontId="8" fillId="7" borderId="24" xfId="0" applyFont="1" applyFill="1" applyBorder="1" applyAlignment="1" applyProtection="1">
      <alignment horizontal="left"/>
      <protection locked="0"/>
    </xf>
    <xf numFmtId="0" fontId="8" fillId="0" borderId="27" xfId="0" applyFont="1" applyFill="1" applyBorder="1" applyAlignment="1">
      <alignment horizontal="center"/>
    </xf>
    <xf numFmtId="0" fontId="8" fillId="0" borderId="28" xfId="0" applyFont="1" applyFill="1" applyBorder="1" applyAlignment="1">
      <alignment horizontal="center"/>
    </xf>
    <xf numFmtId="0" fontId="8" fillId="0" borderId="29" xfId="0" applyFont="1" applyFill="1" applyBorder="1" applyAlignment="1">
      <alignment horizontal="center"/>
    </xf>
    <xf numFmtId="0" fontId="8" fillId="7" borderId="26" xfId="0" applyFont="1" applyFill="1" applyBorder="1" applyAlignment="1" applyProtection="1">
      <alignment horizontal="left"/>
      <protection locked="0"/>
    </xf>
    <xf numFmtId="0" fontId="9" fillId="0" borderId="0" xfId="0" applyFont="1"/>
    <xf numFmtId="0" fontId="5" fillId="0" borderId="0" xfId="0" applyFont="1"/>
    <xf numFmtId="0" fontId="6" fillId="0" borderId="19" xfId="0" applyFont="1" applyBorder="1"/>
    <xf numFmtId="0" fontId="6" fillId="0" borderId="20" xfId="0" applyFont="1" applyBorder="1"/>
    <xf numFmtId="0" fontId="6" fillId="0" borderId="21" xfId="0" applyFont="1" applyBorder="1"/>
    <xf numFmtId="0" fontId="8" fillId="4" borderId="4" xfId="0" applyFont="1" applyFill="1" applyBorder="1" applyAlignment="1">
      <alignment horizontal="center" wrapText="1"/>
    </xf>
    <xf numFmtId="0" fontId="8" fillId="10" borderId="4" xfId="0" applyFont="1" applyFill="1" applyBorder="1" applyAlignment="1">
      <alignment horizontal="center"/>
    </xf>
    <xf numFmtId="0" fontId="8" fillId="10" borderId="2" xfId="0" applyFont="1" applyFill="1" applyBorder="1" applyAlignment="1" applyProtection="1">
      <alignment horizontal="center"/>
      <protection locked="0"/>
    </xf>
    <xf numFmtId="0" fontId="8" fillId="10" borderId="2" xfId="0" applyFont="1" applyFill="1" applyBorder="1" applyAlignment="1">
      <alignment horizontal="center"/>
    </xf>
    <xf numFmtId="164" fontId="8" fillId="10" borderId="2" xfId="0" applyNumberFormat="1" applyFont="1" applyFill="1" applyBorder="1" applyAlignment="1">
      <alignment horizontal="center"/>
    </xf>
    <xf numFmtId="164" fontId="8" fillId="10" borderId="6" xfId="0" applyNumberFormat="1" applyFont="1" applyFill="1" applyBorder="1" applyAlignment="1">
      <alignment horizontal="center"/>
    </xf>
    <xf numFmtId="0" fontId="8" fillId="4" borderId="30" xfId="0" applyFont="1" applyFill="1" applyBorder="1" applyAlignment="1">
      <alignment horizontal="center" wrapText="1"/>
    </xf>
    <xf numFmtId="0" fontId="8" fillId="4" borderId="31" xfId="0" applyFont="1" applyFill="1" applyBorder="1" applyAlignment="1" applyProtection="1">
      <alignment horizontal="center"/>
      <protection locked="0"/>
    </xf>
    <xf numFmtId="0" fontId="8" fillId="4" borderId="31" xfId="0" applyFont="1" applyFill="1" applyBorder="1" applyAlignment="1">
      <alignment horizontal="center"/>
    </xf>
    <xf numFmtId="164" fontId="8" fillId="4" borderId="31" xfId="0" applyNumberFormat="1" applyFont="1" applyFill="1" applyBorder="1" applyAlignment="1">
      <alignment horizontal="center"/>
    </xf>
    <xf numFmtId="164" fontId="8" fillId="4" borderId="22" xfId="0" applyNumberFormat="1" applyFont="1" applyFill="1" applyBorder="1" applyAlignment="1">
      <alignment horizontal="center"/>
    </xf>
    <xf numFmtId="0" fontId="6" fillId="0" borderId="19"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8" fillId="0" borderId="30" xfId="0" applyFont="1" applyBorder="1" applyAlignment="1">
      <alignment horizontal="center"/>
    </xf>
    <xf numFmtId="0" fontId="8" fillId="0" borderId="31" xfId="0" applyFont="1" applyBorder="1" applyAlignment="1" applyProtection="1">
      <alignment horizontal="center"/>
      <protection locked="0"/>
    </xf>
    <xf numFmtId="0" fontId="8" fillId="0" borderId="31" xfId="0" applyFont="1" applyBorder="1" applyAlignment="1">
      <alignment horizontal="center"/>
    </xf>
    <xf numFmtId="164" fontId="8" fillId="0" borderId="31" xfId="0" applyNumberFormat="1" applyFont="1" applyBorder="1" applyAlignment="1">
      <alignment horizontal="center"/>
    </xf>
    <xf numFmtId="164" fontId="8" fillId="0" borderId="22" xfId="0" applyNumberFormat="1" applyFont="1" applyBorder="1" applyAlignment="1">
      <alignment horizontal="center"/>
    </xf>
    <xf numFmtId="0" fontId="4" fillId="5" borderId="19" xfId="0" applyFont="1" applyFill="1" applyBorder="1"/>
    <xf numFmtId="0" fontId="4" fillId="5" borderId="20" xfId="0" applyFont="1" applyFill="1" applyBorder="1"/>
    <xf numFmtId="0" fontId="4" fillId="5" borderId="33" xfId="0" applyFont="1" applyFill="1" applyBorder="1"/>
    <xf numFmtId="164" fontId="8" fillId="5" borderId="34" xfId="0" applyNumberFormat="1" applyFont="1" applyFill="1" applyBorder="1" applyAlignment="1">
      <alignment horizontal="center"/>
    </xf>
    <xf numFmtId="0" fontId="8" fillId="11" borderId="4" xfId="0" applyFont="1" applyFill="1" applyBorder="1"/>
    <xf numFmtId="0" fontId="8" fillId="11" borderId="2" xfId="0" applyFont="1" applyFill="1" applyBorder="1" applyAlignment="1">
      <alignment horizontal="center"/>
    </xf>
    <xf numFmtId="164" fontId="8" fillId="11" borderId="6" xfId="0" applyNumberFormat="1" applyFont="1" applyFill="1" applyBorder="1" applyAlignment="1">
      <alignment horizontal="center"/>
    </xf>
    <xf numFmtId="0" fontId="6" fillId="5" borderId="9" xfId="0" applyFont="1" applyFill="1" applyBorder="1"/>
    <xf numFmtId="0" fontId="6" fillId="5" borderId="10" xfId="0" applyFont="1" applyFill="1" applyBorder="1"/>
    <xf numFmtId="0" fontId="6" fillId="5" borderId="35" xfId="0" applyFont="1" applyFill="1" applyBorder="1"/>
    <xf numFmtId="164" fontId="6" fillId="5" borderId="22" xfId="0" applyNumberFormat="1" applyFont="1" applyFill="1" applyBorder="1" applyAlignment="1">
      <alignment horizontal="center"/>
    </xf>
    <xf numFmtId="0" fontId="8" fillId="10" borderId="4" xfId="0" applyFont="1" applyFill="1" applyBorder="1" applyAlignment="1">
      <alignment horizontal="center" wrapText="1"/>
    </xf>
    <xf numFmtId="0" fontId="8" fillId="11" borderId="4" xfId="0" applyFont="1" applyFill="1" applyBorder="1" applyAlignment="1">
      <alignment horizontal="center"/>
    </xf>
    <xf numFmtId="0" fontId="8" fillId="11" borderId="2" xfId="0" applyFont="1" applyFill="1" applyBorder="1" applyAlignment="1" applyProtection="1">
      <alignment horizontal="center"/>
      <protection locked="0"/>
    </xf>
    <xf numFmtId="0" fontId="8" fillId="11" borderId="2" xfId="0" applyFont="1" applyFill="1" applyBorder="1" applyAlignment="1">
      <alignment horizontal="center"/>
    </xf>
    <xf numFmtId="164" fontId="8" fillId="11" borderId="2" xfId="0" applyNumberFormat="1" applyFont="1" applyFill="1" applyBorder="1" applyAlignment="1">
      <alignment horizontal="center"/>
    </xf>
    <xf numFmtId="0" fontId="8" fillId="11" borderId="4" xfId="0" applyFont="1" applyFill="1" applyBorder="1" applyAlignment="1">
      <alignment horizontal="center" wrapText="1"/>
    </xf>
    <xf numFmtId="0" fontId="8" fillId="11" borderId="32" xfId="0" applyFont="1" applyFill="1" applyBorder="1" applyAlignment="1" applyProtection="1">
      <alignment horizontal="center"/>
      <protection locked="0"/>
    </xf>
    <xf numFmtId="0" fontId="8" fillId="11" borderId="32" xfId="0" applyFont="1" applyFill="1" applyBorder="1" applyAlignment="1">
      <alignment horizontal="center"/>
    </xf>
    <xf numFmtId="164" fontId="8" fillId="11" borderId="32" xfId="0" applyNumberFormat="1" applyFont="1" applyFill="1" applyBorder="1" applyAlignment="1">
      <alignment horizontal="center"/>
    </xf>
    <xf numFmtId="164" fontId="8" fillId="11" borderId="36" xfId="0" applyNumberFormat="1" applyFont="1" applyFill="1" applyBorder="1" applyAlignment="1">
      <alignment horizontal="center"/>
    </xf>
    <xf numFmtId="0" fontId="8" fillId="11" borderId="31" xfId="0" applyFont="1" applyFill="1" applyBorder="1" applyAlignment="1" applyProtection="1">
      <alignment horizontal="center"/>
      <protection locked="0"/>
    </xf>
    <xf numFmtId="0" fontId="8" fillId="11" borderId="31" xfId="0" applyFont="1" applyFill="1" applyBorder="1" applyAlignment="1">
      <alignment horizontal="center"/>
    </xf>
    <xf numFmtId="164" fontId="8" fillId="11" borderId="31" xfId="0" applyNumberFormat="1" applyFont="1" applyFill="1" applyBorder="1" applyAlignment="1">
      <alignment horizontal="center"/>
    </xf>
    <xf numFmtId="164" fontId="8" fillId="11" borderId="22" xfId="0" applyNumberFormat="1" applyFont="1" applyFill="1" applyBorder="1" applyAlignment="1">
      <alignment horizontal="center"/>
    </xf>
    <xf numFmtId="0" fontId="10" fillId="9" borderId="19" xfId="0" quotePrefix="1" applyFont="1" applyFill="1" applyBorder="1" applyAlignment="1">
      <alignment horizontal="center"/>
    </xf>
    <xf numFmtId="0" fontId="10" fillId="9" borderId="20" xfId="0" quotePrefix="1" applyFont="1" applyFill="1" applyBorder="1" applyAlignment="1">
      <alignment horizontal="center"/>
    </xf>
    <xf numFmtId="0" fontId="10" fillId="9" borderId="21" xfId="0" quotePrefix="1" applyFont="1" applyFill="1" applyBorder="1" applyAlignment="1">
      <alignment horizontal="center"/>
    </xf>
    <xf numFmtId="0" fontId="11" fillId="0" borderId="5" xfId="0" applyFont="1" applyBorder="1" applyAlignment="1">
      <alignment horizontal="center"/>
    </xf>
    <xf numFmtId="0" fontId="11" fillId="0" borderId="3" xfId="0" applyFont="1" applyBorder="1" applyAlignment="1">
      <alignment horizontal="center"/>
    </xf>
    <xf numFmtId="0" fontId="11" fillId="0" borderId="7" xfId="0" applyFont="1" applyBorder="1" applyAlignment="1">
      <alignment horizontal="center"/>
    </xf>
    <xf numFmtId="0" fontId="8" fillId="0" borderId="3" xfId="0" applyFont="1" applyBorder="1" applyAlignment="1" applyProtection="1">
      <alignment horizontal="left"/>
      <protection locked="0"/>
    </xf>
    <xf numFmtId="0" fontId="8" fillId="0" borderId="7"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8" fillId="0" borderId="15"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12" fillId="0" borderId="4" xfId="0" applyFont="1" applyBorder="1" applyAlignment="1">
      <alignment horizontal="center"/>
    </xf>
    <xf numFmtId="0" fontId="12" fillId="0" borderId="2" xfId="0" applyFont="1" applyBorder="1" applyAlignment="1" applyProtection="1">
      <alignment horizontal="center"/>
      <protection locked="0"/>
    </xf>
    <xf numFmtId="0" fontId="12" fillId="0" borderId="2" xfId="0" applyFont="1" applyBorder="1" applyAlignment="1">
      <alignment horizontal="center"/>
    </xf>
    <xf numFmtId="164" fontId="12" fillId="0" borderId="2" xfId="0" applyNumberFormat="1" applyFont="1" applyBorder="1" applyAlignment="1">
      <alignment horizontal="center"/>
    </xf>
    <xf numFmtId="164" fontId="12" fillId="0" borderId="6" xfId="0" applyNumberFormat="1" applyFont="1" applyBorder="1" applyAlignment="1">
      <alignment horizontal="center"/>
    </xf>
    <xf numFmtId="0" fontId="12" fillId="4" borderId="4" xfId="0" applyFont="1" applyFill="1" applyBorder="1" applyAlignment="1">
      <alignment horizontal="center"/>
    </xf>
    <xf numFmtId="0" fontId="12" fillId="4" borderId="2" xfId="0" applyFont="1" applyFill="1" applyBorder="1" applyAlignment="1" applyProtection="1">
      <alignment horizontal="center"/>
      <protection locked="0"/>
    </xf>
    <xf numFmtId="0" fontId="12" fillId="4" borderId="2" xfId="0" applyFont="1" applyFill="1" applyBorder="1" applyAlignment="1">
      <alignment horizontal="center"/>
    </xf>
    <xf numFmtId="164" fontId="12" fillId="4" borderId="2" xfId="0" applyNumberFormat="1" applyFont="1" applyFill="1" applyBorder="1" applyAlignment="1">
      <alignment horizontal="center"/>
    </xf>
    <xf numFmtId="164" fontId="12" fillId="4" borderId="6" xfId="0" applyNumberFormat="1" applyFont="1" applyFill="1" applyBorder="1" applyAlignment="1">
      <alignment horizontal="center"/>
    </xf>
    <xf numFmtId="0" fontId="12" fillId="2" borderId="2" xfId="0" applyFont="1" applyFill="1" applyBorder="1" applyAlignment="1" applyProtection="1">
      <alignment horizontal="center"/>
      <protection locked="0"/>
    </xf>
    <xf numFmtId="164" fontId="12" fillId="0" borderId="2" xfId="0" applyNumberFormat="1" applyFont="1" applyBorder="1" applyAlignment="1" applyProtection="1">
      <alignment horizontal="center"/>
      <protection locked="0"/>
    </xf>
    <xf numFmtId="164" fontId="12" fillId="4" borderId="2" xfId="0" applyNumberFormat="1" applyFont="1" applyFill="1" applyBorder="1" applyAlignment="1" applyProtection="1">
      <alignment horizontal="center"/>
      <protection locked="0"/>
    </xf>
    <xf numFmtId="0" fontId="12" fillId="0" borderId="4" xfId="0" applyFont="1" applyFill="1" applyBorder="1" applyAlignment="1">
      <alignment horizontal="center"/>
    </xf>
    <xf numFmtId="0" fontId="12" fillId="0" borderId="2" xfId="0" applyFont="1" applyFill="1" applyBorder="1" applyAlignment="1" applyProtection="1">
      <alignment horizontal="center"/>
      <protection locked="0"/>
    </xf>
    <xf numFmtId="0" fontId="12" fillId="0" borderId="2" xfId="0" applyFont="1" applyFill="1" applyBorder="1" applyAlignment="1">
      <alignment horizontal="center"/>
    </xf>
    <xf numFmtId="164" fontId="12" fillId="0" borderId="2" xfId="0" applyNumberFormat="1" applyFont="1" applyFill="1" applyBorder="1" applyAlignment="1">
      <alignment horizontal="center"/>
    </xf>
    <xf numFmtId="164" fontId="12" fillId="0" borderId="6" xfId="0" applyNumberFormat="1" applyFont="1" applyFill="1" applyBorder="1" applyAlignment="1">
      <alignment horizontal="center"/>
    </xf>
    <xf numFmtId="0" fontId="12" fillId="3" borderId="17" xfId="0" applyFont="1" applyFill="1" applyBorder="1" applyAlignment="1">
      <alignment horizontal="center"/>
    </xf>
    <xf numFmtId="0" fontId="12" fillId="3" borderId="0" xfId="0" applyFont="1" applyFill="1" applyBorder="1" applyAlignment="1">
      <alignment horizontal="center"/>
    </xf>
    <xf numFmtId="0" fontId="12" fillId="3" borderId="18" xfId="0" applyFont="1" applyFill="1" applyBorder="1" applyAlignment="1">
      <alignment horizontal="center"/>
    </xf>
    <xf numFmtId="0" fontId="12" fillId="5" borderId="5" xfId="0" applyFont="1" applyFill="1" applyBorder="1" applyAlignment="1">
      <alignment horizontal="left"/>
    </xf>
    <xf numFmtId="0" fontId="12" fillId="5" borderId="3" xfId="0" applyFont="1" applyFill="1" applyBorder="1" applyAlignment="1">
      <alignment horizontal="left"/>
    </xf>
    <xf numFmtId="7" fontId="12" fillId="5" borderId="6" xfId="0" applyNumberFormat="1" applyFont="1" applyFill="1" applyBorder="1" applyAlignment="1">
      <alignment horizontal="center"/>
    </xf>
    <xf numFmtId="0" fontId="12" fillId="4" borderId="5" xfId="0" applyFont="1" applyFill="1" applyBorder="1" applyAlignment="1">
      <alignment horizontal="left"/>
    </xf>
    <xf numFmtId="0" fontId="12" fillId="4" borderId="3" xfId="0" applyFont="1" applyFill="1" applyBorder="1" applyAlignment="1">
      <alignment horizontal="left"/>
    </xf>
    <xf numFmtId="7" fontId="12" fillId="4" borderId="6" xfId="0" applyNumberFormat="1" applyFont="1" applyFill="1" applyBorder="1" applyAlignment="1">
      <alignment horizontal="center"/>
    </xf>
    <xf numFmtId="0" fontId="12" fillId="3" borderId="5" xfId="0" applyFont="1" applyFill="1" applyBorder="1" applyAlignment="1">
      <alignment horizontal="center"/>
    </xf>
    <xf numFmtId="0" fontId="12" fillId="3" borderId="3" xfId="0" applyFont="1" applyFill="1" applyBorder="1" applyAlignment="1">
      <alignment horizontal="center"/>
    </xf>
    <xf numFmtId="0" fontId="12" fillId="3" borderId="7" xfId="0" applyFont="1" applyFill="1" applyBorder="1" applyAlignment="1">
      <alignment horizont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6" fillId="0" borderId="4" xfId="0" applyFont="1" applyBorder="1" applyAlignment="1">
      <alignment horizontal="left"/>
    </xf>
    <xf numFmtId="0" fontId="6" fillId="0" borderId="2" xfId="0" applyFont="1" applyBorder="1" applyAlignment="1">
      <alignment horizontal="left"/>
    </xf>
    <xf numFmtId="7" fontId="13" fillId="0" borderId="6" xfId="0" applyNumberFormat="1" applyFont="1" applyBorder="1" applyAlignment="1" applyProtection="1">
      <alignment horizontal="center"/>
      <protection locked="0"/>
    </xf>
    <xf numFmtId="0" fontId="6" fillId="6" borderId="9" xfId="0" applyFont="1" applyFill="1" applyBorder="1" applyAlignment="1">
      <alignment horizontal="left" vertical="center"/>
    </xf>
    <xf numFmtId="0" fontId="6" fillId="6" borderId="10" xfId="0" applyFont="1" applyFill="1" applyBorder="1" applyAlignment="1">
      <alignment horizontal="left" vertical="center"/>
    </xf>
    <xf numFmtId="7" fontId="6" fillId="6" borderId="22" xfId="0" applyNumberFormat="1" applyFont="1" applyFill="1" applyBorder="1" applyAlignment="1">
      <alignment horizontal="center"/>
    </xf>
    <xf numFmtId="7" fontId="14" fillId="0" borderId="0" xfId="0" applyNumberFormat="1" applyFont="1"/>
    <xf numFmtId="0" fontId="13" fillId="0" borderId="0" xfId="0" applyFont="1" applyBorder="1" applyAlignment="1">
      <alignment horizontal="left"/>
    </xf>
    <xf numFmtId="0" fontId="12" fillId="0" borderId="0" xfId="0" applyFont="1" applyAlignment="1">
      <alignment horizontal="left"/>
    </xf>
    <xf numFmtId="0" fontId="12" fillId="0" borderId="0" xfId="0" applyFo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4"/>
  <sheetViews>
    <sheetView showGridLines="0" tabSelected="1" zoomScale="85" zoomScaleNormal="85" zoomScaleSheetLayoutView="115" workbookViewId="0">
      <selection activeCell="C4" sqref="C4:F4"/>
    </sheetView>
  </sheetViews>
  <sheetFormatPr defaultRowHeight="12.6" x14ac:dyDescent="0.25"/>
  <cols>
    <col min="2" max="2" width="29.6640625" style="4" customWidth="1"/>
    <col min="3" max="3" width="18.88671875" customWidth="1"/>
    <col min="4" max="4" width="17.6640625" bestFit="1" customWidth="1"/>
    <col min="5" max="5" width="16.44140625" customWidth="1"/>
    <col min="6" max="6" width="27.33203125" style="2" customWidth="1"/>
  </cols>
  <sheetData>
    <row r="1" spans="2:10" ht="21" x14ac:dyDescent="0.4">
      <c r="B1" s="96" t="s">
        <v>109</v>
      </c>
      <c r="C1" s="97"/>
      <c r="D1" s="97"/>
      <c r="E1" s="97"/>
      <c r="F1" s="98"/>
    </row>
    <row r="2" spans="2:10" ht="21" x14ac:dyDescent="0.4">
      <c r="B2" s="99" t="s">
        <v>110</v>
      </c>
      <c r="C2" s="100"/>
      <c r="D2" s="100"/>
      <c r="E2" s="100"/>
      <c r="F2" s="101"/>
    </row>
    <row r="3" spans="2:10" ht="6" customHeight="1" x14ac:dyDescent="0.25">
      <c r="B3" s="9"/>
      <c r="C3" s="10"/>
      <c r="D3" s="10"/>
      <c r="E3" s="10"/>
      <c r="F3" s="11"/>
    </row>
    <row r="4" spans="2:10" ht="15" customHeight="1" x14ac:dyDescent="0.3">
      <c r="B4" s="12" t="s">
        <v>112</v>
      </c>
      <c r="C4" s="41"/>
      <c r="D4" s="102"/>
      <c r="E4" s="102"/>
      <c r="F4" s="103"/>
    </row>
    <row r="5" spans="2:10" ht="15" customHeight="1" x14ac:dyDescent="0.3">
      <c r="B5" s="12" t="s">
        <v>111</v>
      </c>
      <c r="C5" s="41"/>
      <c r="D5" s="102"/>
      <c r="E5" s="102"/>
      <c r="F5" s="103"/>
    </row>
    <row r="6" spans="2:10" ht="15" customHeight="1" x14ac:dyDescent="0.3">
      <c r="B6" s="12" t="s">
        <v>113</v>
      </c>
      <c r="C6" s="41"/>
      <c r="D6" s="102"/>
      <c r="E6" s="102"/>
      <c r="F6" s="103"/>
    </row>
    <row r="7" spans="2:10" ht="15" customHeight="1" thickBot="1" x14ac:dyDescent="0.35">
      <c r="B7" s="13" t="s">
        <v>107</v>
      </c>
      <c r="C7" s="42"/>
      <c r="D7" s="104"/>
      <c r="E7" s="104"/>
      <c r="F7" s="105"/>
    </row>
    <row r="8" spans="2:10" ht="6" customHeight="1" thickBot="1" x14ac:dyDescent="0.35">
      <c r="B8" s="43"/>
      <c r="C8" s="44"/>
      <c r="D8" s="44"/>
      <c r="E8" s="44"/>
      <c r="F8" s="45"/>
    </row>
    <row r="9" spans="2:10" ht="15" customHeight="1" x14ac:dyDescent="0.3">
      <c r="B9" s="14" t="s">
        <v>3</v>
      </c>
      <c r="C9" s="46"/>
      <c r="D9" s="106"/>
      <c r="E9" s="106"/>
      <c r="F9" s="107"/>
    </row>
    <row r="10" spans="2:10" ht="15" customHeight="1" x14ac:dyDescent="0.3">
      <c r="B10" s="12" t="s">
        <v>6</v>
      </c>
      <c r="C10" s="41"/>
      <c r="D10" s="102"/>
      <c r="E10" s="102"/>
      <c r="F10" s="103"/>
    </row>
    <row r="11" spans="2:10" ht="15" customHeight="1" x14ac:dyDescent="0.3">
      <c r="B11" s="12" t="s">
        <v>5</v>
      </c>
      <c r="C11" s="41"/>
      <c r="D11" s="102"/>
      <c r="E11" s="102"/>
      <c r="F11" s="103"/>
    </row>
    <row r="12" spans="2:10" ht="15" customHeight="1" x14ac:dyDescent="0.3">
      <c r="B12" s="12" t="s">
        <v>4</v>
      </c>
      <c r="C12" s="41"/>
      <c r="D12" s="102"/>
      <c r="E12" s="102"/>
      <c r="F12" s="103"/>
    </row>
    <row r="13" spans="2:10" ht="9.75" customHeight="1" x14ac:dyDescent="0.25">
      <c r="B13" s="15" t="s">
        <v>7</v>
      </c>
      <c r="C13" s="16"/>
      <c r="D13" s="16"/>
      <c r="E13" s="16"/>
      <c r="F13" s="17"/>
    </row>
    <row r="14" spans="2:10" ht="20.25" customHeight="1" x14ac:dyDescent="0.25">
      <c r="B14" s="18"/>
      <c r="C14" s="19"/>
      <c r="D14" s="19"/>
      <c r="E14" s="19"/>
      <c r="F14" s="20"/>
    </row>
    <row r="15" spans="2:10" s="3" customFormat="1" ht="15.6" x14ac:dyDescent="0.25">
      <c r="B15" s="24" t="s">
        <v>2</v>
      </c>
      <c r="C15" s="25"/>
      <c r="D15" s="25"/>
      <c r="E15" s="25"/>
      <c r="F15" s="26"/>
    </row>
    <row r="16" spans="2:10" s="3" customFormat="1" ht="36.75" customHeight="1" x14ac:dyDescent="0.25">
      <c r="B16" s="21" t="s">
        <v>36</v>
      </c>
      <c r="C16" s="22"/>
      <c r="D16" s="22"/>
      <c r="E16" s="22"/>
      <c r="F16" s="23"/>
      <c r="I16" s="6"/>
      <c r="J16" s="6"/>
    </row>
    <row r="17" spans="2:10" s="1" customFormat="1" ht="14.4" x14ac:dyDescent="0.3">
      <c r="B17" s="27" t="s">
        <v>0</v>
      </c>
      <c r="C17" s="28" t="s">
        <v>12</v>
      </c>
      <c r="D17" s="29" t="s">
        <v>13</v>
      </c>
      <c r="E17" s="29" t="s">
        <v>14</v>
      </c>
      <c r="F17" s="30" t="s">
        <v>11</v>
      </c>
      <c r="I17" s="7"/>
      <c r="J17" s="7"/>
    </row>
    <row r="18" spans="2:10" s="1" customFormat="1" ht="15.6" x14ac:dyDescent="0.3">
      <c r="B18" s="108" t="s">
        <v>15</v>
      </c>
      <c r="C18" s="109"/>
      <c r="D18" s="110" t="s">
        <v>27</v>
      </c>
      <c r="E18" s="111">
        <v>11098.84</v>
      </c>
      <c r="F18" s="112">
        <f>C18*E18</f>
        <v>0</v>
      </c>
      <c r="I18" s="7"/>
      <c r="J18" s="7"/>
    </row>
    <row r="19" spans="2:10" s="1" customFormat="1" ht="15.6" x14ac:dyDescent="0.3">
      <c r="B19" s="113" t="s">
        <v>1</v>
      </c>
      <c r="C19" s="114"/>
      <c r="D19" s="115" t="s">
        <v>28</v>
      </c>
      <c r="E19" s="116">
        <v>7</v>
      </c>
      <c r="F19" s="117">
        <f t="shared" ref="F19:F51" si="0">C19*E19</f>
        <v>0</v>
      </c>
      <c r="I19" s="7"/>
      <c r="J19" s="7"/>
    </row>
    <row r="20" spans="2:10" s="1" customFormat="1" ht="15.6" x14ac:dyDescent="0.3">
      <c r="B20" s="108" t="s">
        <v>98</v>
      </c>
      <c r="C20" s="109"/>
      <c r="D20" s="110" t="s">
        <v>28</v>
      </c>
      <c r="E20" s="111">
        <v>16.07</v>
      </c>
      <c r="F20" s="112">
        <f t="shared" si="0"/>
        <v>0</v>
      </c>
      <c r="I20" s="7"/>
      <c r="J20" s="7"/>
    </row>
    <row r="21" spans="2:10" s="1" customFormat="1" ht="15.6" x14ac:dyDescent="0.3">
      <c r="B21" s="113" t="s">
        <v>16</v>
      </c>
      <c r="C21" s="114"/>
      <c r="D21" s="115" t="s">
        <v>29</v>
      </c>
      <c r="E21" s="116">
        <v>13.59</v>
      </c>
      <c r="F21" s="117">
        <f t="shared" si="0"/>
        <v>0</v>
      </c>
      <c r="I21" s="7"/>
      <c r="J21" s="7"/>
    </row>
    <row r="22" spans="2:10" s="1" customFormat="1" ht="15.6" x14ac:dyDescent="0.3">
      <c r="B22" s="108" t="s">
        <v>87</v>
      </c>
      <c r="C22" s="118"/>
      <c r="D22" s="110" t="s">
        <v>30</v>
      </c>
      <c r="E22" s="119">
        <f>'Public Water Estimator'!E32</f>
        <v>0</v>
      </c>
      <c r="F22" s="112">
        <f>E22</f>
        <v>0</v>
      </c>
      <c r="I22" s="7"/>
      <c r="J22" s="7"/>
    </row>
    <row r="23" spans="2:10" s="1" customFormat="1" ht="15.6" x14ac:dyDescent="0.3">
      <c r="B23" s="113" t="s">
        <v>88</v>
      </c>
      <c r="C23" s="114"/>
      <c r="D23" s="115" t="s">
        <v>30</v>
      </c>
      <c r="E23" s="120">
        <f>'Public Sewer Estimator'!E33</f>
        <v>0</v>
      </c>
      <c r="F23" s="117">
        <f>E23</f>
        <v>0</v>
      </c>
      <c r="I23" s="7"/>
      <c r="J23" s="7"/>
    </row>
    <row r="24" spans="2:10" s="1" customFormat="1" ht="15.6" x14ac:dyDescent="0.3">
      <c r="B24" s="108" t="s">
        <v>92</v>
      </c>
      <c r="C24" s="109"/>
      <c r="D24" s="110" t="s">
        <v>31</v>
      </c>
      <c r="E24" s="111">
        <v>18.68</v>
      </c>
      <c r="F24" s="112">
        <f t="shared" si="0"/>
        <v>0</v>
      </c>
      <c r="I24" s="7"/>
      <c r="J24" s="7"/>
    </row>
    <row r="25" spans="2:10" s="1" customFormat="1" ht="15.6" x14ac:dyDescent="0.3">
      <c r="B25" s="113" t="s">
        <v>17</v>
      </c>
      <c r="C25" s="114"/>
      <c r="D25" s="115" t="s">
        <v>35</v>
      </c>
      <c r="E25" s="116">
        <v>2.2000000000000002</v>
      </c>
      <c r="F25" s="117">
        <f t="shared" si="0"/>
        <v>0</v>
      </c>
      <c r="I25" s="7"/>
      <c r="J25" s="7"/>
    </row>
    <row r="26" spans="2:10" s="1" customFormat="1" ht="15.6" x14ac:dyDescent="0.3">
      <c r="B26" s="108" t="s">
        <v>18</v>
      </c>
      <c r="C26" s="109"/>
      <c r="D26" s="110" t="s">
        <v>31</v>
      </c>
      <c r="E26" s="111">
        <v>8.6999999999999993</v>
      </c>
      <c r="F26" s="112">
        <f t="shared" si="0"/>
        <v>0</v>
      </c>
      <c r="I26" s="7"/>
      <c r="J26" s="7"/>
    </row>
    <row r="27" spans="2:10" s="1" customFormat="1" ht="15.6" x14ac:dyDescent="0.3">
      <c r="B27" s="113" t="s">
        <v>19</v>
      </c>
      <c r="C27" s="114"/>
      <c r="D27" s="115" t="s">
        <v>29</v>
      </c>
      <c r="E27" s="116">
        <v>66.55</v>
      </c>
      <c r="F27" s="117">
        <f t="shared" si="0"/>
        <v>0</v>
      </c>
      <c r="I27" s="7"/>
      <c r="J27" s="7"/>
    </row>
    <row r="28" spans="2:10" s="1" customFormat="1" ht="15.6" x14ac:dyDescent="0.3">
      <c r="B28" s="108" t="s">
        <v>94</v>
      </c>
      <c r="C28" s="109"/>
      <c r="D28" s="110" t="s">
        <v>31</v>
      </c>
      <c r="E28" s="111">
        <v>13.59</v>
      </c>
      <c r="F28" s="112">
        <f t="shared" si="0"/>
        <v>0</v>
      </c>
      <c r="I28" s="7"/>
      <c r="J28" s="7"/>
    </row>
    <row r="29" spans="2:10" s="1" customFormat="1" ht="15.6" x14ac:dyDescent="0.3">
      <c r="B29" s="113" t="s">
        <v>93</v>
      </c>
      <c r="C29" s="114"/>
      <c r="D29" s="115" t="s">
        <v>31</v>
      </c>
      <c r="E29" s="116">
        <v>10.27</v>
      </c>
      <c r="F29" s="117">
        <f t="shared" si="0"/>
        <v>0</v>
      </c>
      <c r="I29" s="7"/>
      <c r="J29" s="7"/>
    </row>
    <row r="30" spans="2:10" s="1" customFormat="1" ht="15.6" x14ac:dyDescent="0.3">
      <c r="B30" s="108" t="s">
        <v>95</v>
      </c>
      <c r="C30" s="109"/>
      <c r="D30" s="110" t="s">
        <v>31</v>
      </c>
      <c r="E30" s="111">
        <v>18.66</v>
      </c>
      <c r="F30" s="112">
        <f t="shared" si="0"/>
        <v>0</v>
      </c>
      <c r="I30" s="7"/>
      <c r="J30" s="7"/>
    </row>
    <row r="31" spans="2:10" s="1" customFormat="1" ht="15.6" x14ac:dyDescent="0.3">
      <c r="B31" s="113" t="s">
        <v>96</v>
      </c>
      <c r="C31" s="114"/>
      <c r="D31" s="115" t="s">
        <v>31</v>
      </c>
      <c r="E31" s="116">
        <v>15.55</v>
      </c>
      <c r="F31" s="117">
        <f>C31*E31</f>
        <v>0</v>
      </c>
      <c r="I31" s="7"/>
      <c r="J31" s="7"/>
    </row>
    <row r="32" spans="2:10" s="1" customFormat="1" ht="15.6" x14ac:dyDescent="0.3">
      <c r="B32" s="108" t="s">
        <v>97</v>
      </c>
      <c r="C32" s="109"/>
      <c r="D32" s="110" t="s">
        <v>31</v>
      </c>
      <c r="E32" s="111">
        <v>10.78</v>
      </c>
      <c r="F32" s="112">
        <f t="shared" si="0"/>
        <v>0</v>
      </c>
      <c r="I32" s="7"/>
      <c r="J32" s="7"/>
    </row>
    <row r="33" spans="2:10" s="1" customFormat="1" ht="15.6" x14ac:dyDescent="0.3">
      <c r="B33" s="113" t="s">
        <v>20</v>
      </c>
      <c r="C33" s="114"/>
      <c r="D33" s="115" t="s">
        <v>32</v>
      </c>
      <c r="E33" s="116">
        <v>7080.43</v>
      </c>
      <c r="F33" s="117">
        <f t="shared" si="0"/>
        <v>0</v>
      </c>
      <c r="I33" s="7"/>
      <c r="J33" s="7"/>
    </row>
    <row r="34" spans="2:10" s="1" customFormat="1" ht="15.6" x14ac:dyDescent="0.3">
      <c r="B34" s="121" t="s">
        <v>21</v>
      </c>
      <c r="C34" s="122"/>
      <c r="D34" s="123" t="s">
        <v>32</v>
      </c>
      <c r="E34" s="124">
        <v>1957.74</v>
      </c>
      <c r="F34" s="125">
        <f t="shared" si="0"/>
        <v>0</v>
      </c>
      <c r="I34" s="7"/>
      <c r="J34" s="7"/>
    </row>
    <row r="35" spans="2:10" s="1" customFormat="1" ht="15.6" x14ac:dyDescent="0.3">
      <c r="B35" s="113" t="s">
        <v>47</v>
      </c>
      <c r="C35" s="114"/>
      <c r="D35" s="115" t="s">
        <v>32</v>
      </c>
      <c r="E35" s="116">
        <v>590.85</v>
      </c>
      <c r="F35" s="117">
        <f t="shared" si="0"/>
        <v>0</v>
      </c>
      <c r="I35" s="7"/>
      <c r="J35" s="7"/>
    </row>
    <row r="36" spans="2:10" s="1" customFormat="1" ht="15.6" x14ac:dyDescent="0.3">
      <c r="B36" s="121" t="s">
        <v>48</v>
      </c>
      <c r="C36" s="122"/>
      <c r="D36" s="123" t="s">
        <v>32</v>
      </c>
      <c r="E36" s="124">
        <v>5664.34</v>
      </c>
      <c r="F36" s="125">
        <f t="shared" si="0"/>
        <v>0</v>
      </c>
      <c r="I36" s="7"/>
      <c r="J36" s="7"/>
    </row>
    <row r="37" spans="2:10" s="1" customFormat="1" ht="15.6" x14ac:dyDescent="0.3">
      <c r="B37" s="113" t="s">
        <v>22</v>
      </c>
      <c r="C37" s="114"/>
      <c r="D37" s="115" t="s">
        <v>99</v>
      </c>
      <c r="E37" s="116">
        <v>16804.169999999998</v>
      </c>
      <c r="F37" s="117">
        <f t="shared" si="0"/>
        <v>0</v>
      </c>
      <c r="I37" s="7"/>
      <c r="J37" s="7"/>
    </row>
    <row r="38" spans="2:10" s="1" customFormat="1" ht="15.6" x14ac:dyDescent="0.3">
      <c r="B38" s="121" t="s">
        <v>23</v>
      </c>
      <c r="C38" s="122"/>
      <c r="D38" s="123" t="s">
        <v>33</v>
      </c>
      <c r="E38" s="124">
        <v>5149.71</v>
      </c>
      <c r="F38" s="125">
        <f t="shared" si="0"/>
        <v>0</v>
      </c>
      <c r="I38" s="7"/>
      <c r="J38" s="7"/>
    </row>
    <row r="39" spans="2:10" s="1" customFormat="1" ht="15.6" x14ac:dyDescent="0.3">
      <c r="B39" s="113" t="s">
        <v>44</v>
      </c>
      <c r="C39" s="114"/>
      <c r="D39" s="115" t="s">
        <v>45</v>
      </c>
      <c r="E39" s="116">
        <v>21.26</v>
      </c>
      <c r="F39" s="117">
        <f t="shared" si="0"/>
        <v>0</v>
      </c>
      <c r="I39" s="7"/>
      <c r="J39" s="7"/>
    </row>
    <row r="40" spans="2:10" s="1" customFormat="1" ht="15.6" x14ac:dyDescent="0.3">
      <c r="B40" s="121" t="s">
        <v>46</v>
      </c>
      <c r="C40" s="122"/>
      <c r="D40" s="123" t="s">
        <v>29</v>
      </c>
      <c r="E40" s="124">
        <v>637.01</v>
      </c>
      <c r="F40" s="125">
        <f t="shared" si="0"/>
        <v>0</v>
      </c>
      <c r="I40" s="7"/>
      <c r="J40" s="7"/>
    </row>
    <row r="41" spans="2:10" s="1" customFormat="1" ht="15.6" x14ac:dyDescent="0.3">
      <c r="B41" s="113" t="s">
        <v>49</v>
      </c>
      <c r="C41" s="114"/>
      <c r="D41" s="115" t="s">
        <v>34</v>
      </c>
      <c r="E41" s="116">
        <v>2.4500000000000002</v>
      </c>
      <c r="F41" s="117">
        <f t="shared" si="0"/>
        <v>0</v>
      </c>
      <c r="I41" s="7"/>
      <c r="J41" s="7"/>
    </row>
    <row r="42" spans="2:10" s="1" customFormat="1" ht="15.6" x14ac:dyDescent="0.3">
      <c r="B42" s="121" t="s">
        <v>50</v>
      </c>
      <c r="C42" s="122"/>
      <c r="D42" s="123" t="s">
        <v>34</v>
      </c>
      <c r="E42" s="124">
        <v>2.52</v>
      </c>
      <c r="F42" s="125">
        <f t="shared" si="0"/>
        <v>0</v>
      </c>
      <c r="I42" s="7"/>
      <c r="J42" s="7"/>
    </row>
    <row r="43" spans="2:10" s="1" customFormat="1" ht="15.6" x14ac:dyDescent="0.3">
      <c r="B43" s="113" t="s">
        <v>52</v>
      </c>
      <c r="C43" s="114"/>
      <c r="D43" s="115" t="s">
        <v>34</v>
      </c>
      <c r="E43" s="116">
        <v>2.63</v>
      </c>
      <c r="F43" s="117">
        <f t="shared" si="0"/>
        <v>0</v>
      </c>
      <c r="I43" s="7"/>
      <c r="J43" s="7"/>
    </row>
    <row r="44" spans="2:10" s="1" customFormat="1" ht="15.6" x14ac:dyDescent="0.3">
      <c r="B44" s="121" t="s">
        <v>51</v>
      </c>
      <c r="C44" s="122"/>
      <c r="D44" s="123" t="s">
        <v>34</v>
      </c>
      <c r="E44" s="124">
        <v>0.6</v>
      </c>
      <c r="F44" s="125">
        <f t="shared" si="0"/>
        <v>0</v>
      </c>
      <c r="I44" s="7"/>
      <c r="J44" s="7"/>
    </row>
    <row r="45" spans="2:10" s="1" customFormat="1" ht="15.6" x14ac:dyDescent="0.3">
      <c r="B45" s="113" t="s">
        <v>24</v>
      </c>
      <c r="C45" s="114"/>
      <c r="D45" s="115" t="s">
        <v>27</v>
      </c>
      <c r="E45" s="116">
        <v>1882.85</v>
      </c>
      <c r="F45" s="117">
        <f t="shared" si="0"/>
        <v>0</v>
      </c>
      <c r="I45" s="7"/>
      <c r="J45" s="7"/>
    </row>
    <row r="46" spans="2:10" s="1" customFormat="1" ht="15.6" x14ac:dyDescent="0.3">
      <c r="B46" s="121" t="s">
        <v>25</v>
      </c>
      <c r="C46" s="122"/>
      <c r="D46" s="123" t="s">
        <v>28</v>
      </c>
      <c r="E46" s="124">
        <v>3.99</v>
      </c>
      <c r="F46" s="125">
        <f t="shared" si="0"/>
        <v>0</v>
      </c>
      <c r="I46" s="7"/>
      <c r="J46" s="7"/>
    </row>
    <row r="47" spans="2:10" s="1" customFormat="1" ht="15.6" x14ac:dyDescent="0.3">
      <c r="B47" s="113" t="s">
        <v>26</v>
      </c>
      <c r="C47" s="114"/>
      <c r="D47" s="115" t="s">
        <v>28</v>
      </c>
      <c r="E47" s="116">
        <v>29.82</v>
      </c>
      <c r="F47" s="117">
        <f t="shared" si="0"/>
        <v>0</v>
      </c>
      <c r="I47" s="7"/>
      <c r="J47" s="7"/>
    </row>
    <row r="48" spans="2:10" s="1" customFormat="1" ht="15.6" x14ac:dyDescent="0.3">
      <c r="B48" s="108" t="s">
        <v>40</v>
      </c>
      <c r="C48" s="109"/>
      <c r="D48" s="110" t="s">
        <v>32</v>
      </c>
      <c r="E48" s="111">
        <v>2000</v>
      </c>
      <c r="F48" s="112">
        <f t="shared" si="0"/>
        <v>0</v>
      </c>
      <c r="I48" s="7"/>
      <c r="J48" s="7"/>
    </row>
    <row r="49" spans="1:60" ht="15.6" x14ac:dyDescent="0.3">
      <c r="B49" s="113" t="s">
        <v>41</v>
      </c>
      <c r="C49" s="114"/>
      <c r="D49" s="115" t="s">
        <v>32</v>
      </c>
      <c r="E49" s="116">
        <v>5975</v>
      </c>
      <c r="F49" s="117">
        <f t="shared" si="0"/>
        <v>0</v>
      </c>
      <c r="G49" s="1"/>
      <c r="H49" s="5"/>
      <c r="I49" s="5"/>
      <c r="J49" s="5"/>
      <c r="K49" s="5"/>
      <c r="L49" s="5"/>
      <c r="M49" s="5"/>
      <c r="N49" s="5"/>
      <c r="O49" s="5"/>
      <c r="P49" s="5"/>
      <c r="Q49" s="5"/>
      <c r="R49" s="5"/>
      <c r="S49" s="5"/>
      <c r="T49" s="5"/>
      <c r="U49" s="5"/>
    </row>
    <row r="50" spans="1:60" ht="15.6" x14ac:dyDescent="0.3">
      <c r="B50" s="108" t="s">
        <v>10</v>
      </c>
      <c r="C50" s="109"/>
      <c r="D50" s="109"/>
      <c r="E50" s="119">
        <v>33</v>
      </c>
      <c r="F50" s="112">
        <f>C50*E50</f>
        <v>0</v>
      </c>
      <c r="G50" s="1"/>
      <c r="H50" s="5"/>
      <c r="I50" s="5"/>
      <c r="J50" s="5"/>
      <c r="K50" s="5"/>
      <c r="L50" s="5"/>
      <c r="M50" s="5"/>
      <c r="N50" s="5"/>
      <c r="O50" s="5"/>
      <c r="P50" s="5"/>
      <c r="Q50" s="5"/>
      <c r="R50" s="5"/>
      <c r="S50" s="5"/>
      <c r="T50" s="5"/>
      <c r="U50" s="5"/>
    </row>
    <row r="51" spans="1:60" ht="15.6" x14ac:dyDescent="0.3">
      <c r="B51" s="113" t="s">
        <v>10</v>
      </c>
      <c r="C51" s="114"/>
      <c r="D51" s="114"/>
      <c r="E51" s="120">
        <v>22</v>
      </c>
      <c r="F51" s="117">
        <f t="shared" si="0"/>
        <v>0</v>
      </c>
      <c r="G51" s="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row>
    <row r="52" spans="1:60" s="8" customFormat="1" ht="3.9" customHeight="1" x14ac:dyDescent="0.3">
      <c r="A52"/>
      <c r="B52" s="126"/>
      <c r="C52" s="127"/>
      <c r="D52" s="127"/>
      <c r="E52" s="127"/>
      <c r="F52" s="128"/>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row>
    <row r="53" spans="1:60" ht="15.6" x14ac:dyDescent="0.3">
      <c r="B53" s="129" t="s">
        <v>43</v>
      </c>
      <c r="C53" s="130"/>
      <c r="D53" s="130"/>
      <c r="E53" s="130"/>
      <c r="F53" s="131">
        <f>SUM(F18:F51)</f>
        <v>0</v>
      </c>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row>
    <row r="54" spans="1:60" ht="15.6" x14ac:dyDescent="0.3">
      <c r="B54" s="132" t="s">
        <v>8</v>
      </c>
      <c r="C54" s="133"/>
      <c r="D54" s="133"/>
      <c r="E54" s="133"/>
      <c r="F54" s="134">
        <f>F53*0.04</f>
        <v>0</v>
      </c>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row>
    <row r="55" spans="1:60" ht="15.6" x14ac:dyDescent="0.3">
      <c r="B55" s="129" t="s">
        <v>9</v>
      </c>
      <c r="C55" s="130"/>
      <c r="D55" s="130"/>
      <c r="E55" s="130"/>
      <c r="F55" s="131">
        <f>F53+F54</f>
        <v>0</v>
      </c>
    </row>
    <row r="56" spans="1:60" ht="5.0999999999999996" customHeight="1" x14ac:dyDescent="0.3">
      <c r="B56" s="135"/>
      <c r="C56" s="136"/>
      <c r="D56" s="136"/>
      <c r="E56" s="136"/>
      <c r="F56" s="137"/>
    </row>
    <row r="57" spans="1:60" ht="15" customHeight="1" x14ac:dyDescent="0.25">
      <c r="B57" s="138" t="s">
        <v>53</v>
      </c>
      <c r="C57" s="139"/>
      <c r="D57" s="139"/>
      <c r="E57" s="139"/>
      <c r="F57" s="140"/>
    </row>
    <row r="58" spans="1:60" ht="15" customHeight="1" x14ac:dyDescent="0.25">
      <c r="B58" s="141"/>
      <c r="C58" s="142"/>
      <c r="D58" s="142"/>
      <c r="E58" s="142"/>
      <c r="F58" s="143"/>
    </row>
    <row r="59" spans="1:60" ht="29.25" customHeight="1" x14ac:dyDescent="0.25">
      <c r="B59" s="144"/>
      <c r="C59" s="145"/>
      <c r="D59" s="145"/>
      <c r="E59" s="145"/>
      <c r="F59" s="146"/>
    </row>
    <row r="60" spans="1:60" ht="15.6" x14ac:dyDescent="0.3">
      <c r="B60" s="147" t="s">
        <v>37</v>
      </c>
      <c r="C60" s="148"/>
      <c r="D60" s="148"/>
      <c r="E60" s="148"/>
      <c r="F60" s="149" t="s">
        <v>38</v>
      </c>
    </row>
    <row r="61" spans="1:60" ht="16.2" thickBot="1" x14ac:dyDescent="0.35">
      <c r="B61" s="150" t="s">
        <v>42</v>
      </c>
      <c r="C61" s="151"/>
      <c r="D61" s="151"/>
      <c r="E61" s="151"/>
      <c r="F61" s="152">
        <f>IF(F60="NCDOT",F55,(F55*1.25))</f>
        <v>0</v>
      </c>
    </row>
    <row r="62" spans="1:60" ht="15.6" x14ac:dyDescent="0.3">
      <c r="B62" s="154" t="s">
        <v>108</v>
      </c>
      <c r="C62" s="154"/>
      <c r="D62" s="154"/>
      <c r="E62" s="154"/>
      <c r="F62" s="153"/>
    </row>
    <row r="63" spans="1:60" ht="15.6" x14ac:dyDescent="0.3">
      <c r="B63" s="155" t="s">
        <v>89</v>
      </c>
      <c r="C63" s="156"/>
      <c r="D63" s="156"/>
      <c r="E63" s="156"/>
      <c r="F63" s="153"/>
    </row>
    <row r="64" spans="1:60" ht="15.6" x14ac:dyDescent="0.3">
      <c r="B64" s="155" t="s">
        <v>90</v>
      </c>
      <c r="C64" s="156"/>
      <c r="D64" s="156"/>
      <c r="E64" s="156"/>
      <c r="F64" s="153"/>
    </row>
  </sheetData>
  <sheetProtection algorithmName="SHA-512" hashValue="Kx7bNU1K2r+i37QGi7RkjSZWagEghi4UZvnrkiAC/hRCe0idTtu7txiejf1FF7GotqAmXKJOB4aL2Ws04ocuaQ==" saltValue="HApprO6I7v9PyYiM1rp1KA==" spinCount="100000" sheet="1" selectLockedCells="1"/>
  <protectedRanges>
    <protectedRange algorithmName="SHA-512" hashValue="M/05YsSQemEAPs7XXTUNmhVgA0btwxOwZhHkZyfncAW5HKexgCmclvMXjF04xKfa27D3DxL+9xl3X1kmoKmnrA==" saltValue="0RWgKXTi3Utei2/VyeKvYg==" spinCount="100000" sqref="E18:E49" name="Range1"/>
  </protectedRanges>
  <mergeCells count="22">
    <mergeCell ref="B62:E62"/>
    <mergeCell ref="B61:E61"/>
    <mergeCell ref="B55:E55"/>
    <mergeCell ref="B13:F14"/>
    <mergeCell ref="B16:F16"/>
    <mergeCell ref="B60:E60"/>
    <mergeCell ref="B57:F59"/>
    <mergeCell ref="B1:F1"/>
    <mergeCell ref="B2:F2"/>
    <mergeCell ref="B3:F3"/>
    <mergeCell ref="B54:E54"/>
    <mergeCell ref="C4:F4"/>
    <mergeCell ref="C5:F5"/>
    <mergeCell ref="C9:F9"/>
    <mergeCell ref="C10:F10"/>
    <mergeCell ref="C11:F11"/>
    <mergeCell ref="C12:F12"/>
    <mergeCell ref="C6:F6"/>
    <mergeCell ref="C7:F7"/>
    <mergeCell ref="B53:E53"/>
    <mergeCell ref="B8:F8"/>
    <mergeCell ref="B15:F15"/>
  </mergeCells>
  <printOptions horizontalCentered="1"/>
  <pageMargins left="0.25" right="0.25" top="0.75" bottom="0.75" header="0.3" footer="0.3"/>
  <pageSetup scale="75"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Sheet1!$C$3:$C$4</xm:f>
          </x14:formula1>
          <xm:sqref>F60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workbookViewId="0">
      <selection activeCell="B14" sqref="B14"/>
    </sheetView>
  </sheetViews>
  <sheetFormatPr defaultRowHeight="12.6" x14ac:dyDescent="0.25"/>
  <cols>
    <col min="1" max="1" width="28.33203125" customWidth="1"/>
    <col min="2" max="3" width="16.44140625" customWidth="1"/>
    <col min="4" max="4" width="16.5546875" customWidth="1"/>
    <col min="5" max="5" width="27.44140625" customWidth="1"/>
  </cols>
  <sheetData>
    <row r="1" spans="1:5" ht="18" x14ac:dyDescent="0.35">
      <c r="A1" s="47" t="s">
        <v>55</v>
      </c>
      <c r="B1" s="48"/>
      <c r="C1" s="48"/>
      <c r="D1" s="48"/>
      <c r="E1" s="48"/>
    </row>
    <row r="2" spans="1:5" ht="14.4" thickBot="1" x14ac:dyDescent="0.35">
      <c r="A2" s="48"/>
      <c r="B2" s="48"/>
      <c r="C2" s="48"/>
      <c r="D2" s="48"/>
      <c r="E2" s="48"/>
    </row>
    <row r="3" spans="1:5" ht="15.6" x14ac:dyDescent="0.3">
      <c r="A3" s="49" t="s">
        <v>54</v>
      </c>
      <c r="B3" s="50"/>
      <c r="C3" s="50"/>
      <c r="D3" s="50"/>
      <c r="E3" s="51"/>
    </row>
    <row r="4" spans="1:5" ht="14.4" x14ac:dyDescent="0.3">
      <c r="A4" s="27" t="s">
        <v>0</v>
      </c>
      <c r="B4" s="28" t="s">
        <v>12</v>
      </c>
      <c r="C4" s="29" t="s">
        <v>13</v>
      </c>
      <c r="D4" s="29" t="s">
        <v>14</v>
      </c>
      <c r="E4" s="30" t="s">
        <v>11</v>
      </c>
    </row>
    <row r="5" spans="1:5" ht="14.4" x14ac:dyDescent="0.3">
      <c r="A5" s="31" t="s">
        <v>56</v>
      </c>
      <c r="B5" s="32"/>
      <c r="C5" s="33" t="s">
        <v>28</v>
      </c>
      <c r="D5" s="34">
        <v>135</v>
      </c>
      <c r="E5" s="35">
        <f>B5*D5</f>
        <v>0</v>
      </c>
    </row>
    <row r="6" spans="1:5" ht="14.4" x14ac:dyDescent="0.3">
      <c r="A6" s="52" t="s">
        <v>105</v>
      </c>
      <c r="B6" s="37"/>
      <c r="C6" s="38" t="s">
        <v>28</v>
      </c>
      <c r="D6" s="39">
        <v>227</v>
      </c>
      <c r="E6" s="40">
        <f t="shared" ref="E6:E8" si="0">B6*D6</f>
        <v>0</v>
      </c>
    </row>
    <row r="7" spans="1:5" ht="14.4" x14ac:dyDescent="0.3">
      <c r="A7" s="31" t="s">
        <v>61</v>
      </c>
      <c r="B7" s="32"/>
      <c r="C7" s="33" t="s">
        <v>28</v>
      </c>
      <c r="D7" s="34">
        <v>141</v>
      </c>
      <c r="E7" s="35">
        <f t="shared" si="0"/>
        <v>0</v>
      </c>
    </row>
    <row r="8" spans="1:5" ht="14.4" x14ac:dyDescent="0.3">
      <c r="A8" s="52" t="s">
        <v>106</v>
      </c>
      <c r="B8" s="37"/>
      <c r="C8" s="38" t="s">
        <v>28</v>
      </c>
      <c r="D8" s="39">
        <v>284</v>
      </c>
      <c r="E8" s="40">
        <f t="shared" si="0"/>
        <v>0</v>
      </c>
    </row>
    <row r="9" spans="1:5" ht="14.4" x14ac:dyDescent="0.3">
      <c r="A9" s="53" t="s">
        <v>57</v>
      </c>
      <c r="B9" s="54"/>
      <c r="C9" s="55" t="s">
        <v>28</v>
      </c>
      <c r="D9" s="56">
        <v>173</v>
      </c>
      <c r="E9" s="57">
        <f t="shared" ref="E9" si="1">B9*D9</f>
        <v>0</v>
      </c>
    </row>
    <row r="10" spans="1:5" ht="14.4" x14ac:dyDescent="0.3">
      <c r="A10" s="52" t="s">
        <v>101</v>
      </c>
      <c r="B10" s="37"/>
      <c r="C10" s="38" t="s">
        <v>28</v>
      </c>
      <c r="D10" s="39">
        <v>497</v>
      </c>
      <c r="E10" s="40">
        <f t="shared" ref="E10:E14" si="2">B10*D10</f>
        <v>0</v>
      </c>
    </row>
    <row r="11" spans="1:5" ht="14.4" x14ac:dyDescent="0.3">
      <c r="A11" s="53" t="s">
        <v>58</v>
      </c>
      <c r="B11" s="54"/>
      <c r="C11" s="55" t="s">
        <v>28</v>
      </c>
      <c r="D11" s="56">
        <v>232</v>
      </c>
      <c r="E11" s="57">
        <f t="shared" si="2"/>
        <v>0</v>
      </c>
    </row>
    <row r="12" spans="1:5" ht="14.4" x14ac:dyDescent="0.3">
      <c r="A12" s="52" t="s">
        <v>102</v>
      </c>
      <c r="B12" s="37"/>
      <c r="C12" s="38" t="s">
        <v>28</v>
      </c>
      <c r="D12" s="39">
        <v>639</v>
      </c>
      <c r="E12" s="40">
        <f t="shared" si="2"/>
        <v>0</v>
      </c>
    </row>
    <row r="13" spans="1:5" ht="14.4" x14ac:dyDescent="0.3">
      <c r="A13" s="53" t="s">
        <v>59</v>
      </c>
      <c r="B13" s="54"/>
      <c r="C13" s="55" t="s">
        <v>28</v>
      </c>
      <c r="D13" s="56">
        <v>244</v>
      </c>
      <c r="E13" s="57">
        <f t="shared" si="2"/>
        <v>0</v>
      </c>
    </row>
    <row r="14" spans="1:5" ht="15" thickBot="1" x14ac:dyDescent="0.35">
      <c r="A14" s="58" t="s">
        <v>104</v>
      </c>
      <c r="B14" s="59"/>
      <c r="C14" s="60" t="s">
        <v>28</v>
      </c>
      <c r="D14" s="61">
        <v>781</v>
      </c>
      <c r="E14" s="62">
        <f t="shared" si="2"/>
        <v>0</v>
      </c>
    </row>
    <row r="15" spans="1:5" ht="15.6" x14ac:dyDescent="0.3">
      <c r="A15" s="63" t="s">
        <v>62</v>
      </c>
      <c r="B15" s="64"/>
      <c r="C15" s="64"/>
      <c r="D15" s="64"/>
      <c r="E15" s="65"/>
    </row>
    <row r="16" spans="1:5" ht="14.4" x14ac:dyDescent="0.3">
      <c r="A16" s="27" t="s">
        <v>0</v>
      </c>
      <c r="B16" s="28" t="s">
        <v>12</v>
      </c>
      <c r="C16" s="29" t="s">
        <v>13</v>
      </c>
      <c r="D16" s="29" t="s">
        <v>14</v>
      </c>
      <c r="E16" s="30" t="s">
        <v>11</v>
      </c>
    </row>
    <row r="17" spans="1:5" ht="14.4" x14ac:dyDescent="0.3">
      <c r="A17" s="31" t="s">
        <v>63</v>
      </c>
      <c r="B17" s="32"/>
      <c r="C17" s="33" t="s">
        <v>32</v>
      </c>
      <c r="D17" s="34">
        <v>1441</v>
      </c>
      <c r="E17" s="35">
        <f>B17*D17</f>
        <v>0</v>
      </c>
    </row>
    <row r="18" spans="1:5" ht="14.4" x14ac:dyDescent="0.3">
      <c r="A18" s="36" t="s">
        <v>64</v>
      </c>
      <c r="B18" s="37"/>
      <c r="C18" s="38" t="s">
        <v>32</v>
      </c>
      <c r="D18" s="39">
        <v>1505</v>
      </c>
      <c r="E18" s="40">
        <f t="shared" ref="E18:E19" si="3">B18*D18</f>
        <v>0</v>
      </c>
    </row>
    <row r="19" spans="1:5" ht="15" thickBot="1" x14ac:dyDescent="0.35">
      <c r="A19" s="66" t="s">
        <v>65</v>
      </c>
      <c r="B19" s="67"/>
      <c r="C19" s="68" t="s">
        <v>32</v>
      </c>
      <c r="D19" s="69">
        <v>7956</v>
      </c>
      <c r="E19" s="70">
        <f t="shared" si="3"/>
        <v>0</v>
      </c>
    </row>
    <row r="20" spans="1:5" ht="15.6" x14ac:dyDescent="0.3">
      <c r="A20" s="63" t="s">
        <v>66</v>
      </c>
      <c r="B20" s="64"/>
      <c r="C20" s="64"/>
      <c r="D20" s="64"/>
      <c r="E20" s="65"/>
    </row>
    <row r="21" spans="1:5" ht="14.4" x14ac:dyDescent="0.3">
      <c r="A21" s="27" t="s">
        <v>0</v>
      </c>
      <c r="B21" s="28" t="s">
        <v>12</v>
      </c>
      <c r="C21" s="29" t="s">
        <v>13</v>
      </c>
      <c r="D21" s="29" t="s">
        <v>14</v>
      </c>
      <c r="E21" s="30" t="s">
        <v>11</v>
      </c>
    </row>
    <row r="22" spans="1:5" ht="14.4" x14ac:dyDescent="0.3">
      <c r="A22" s="31" t="s">
        <v>65</v>
      </c>
      <c r="B22" s="32"/>
      <c r="C22" s="33" t="s">
        <v>32</v>
      </c>
      <c r="D22" s="34">
        <v>5674</v>
      </c>
      <c r="E22" s="35">
        <f>B22*D22</f>
        <v>0</v>
      </c>
    </row>
    <row r="23" spans="1:5" ht="14.4" x14ac:dyDescent="0.3">
      <c r="A23" s="36" t="s">
        <v>67</v>
      </c>
      <c r="B23" s="37"/>
      <c r="C23" s="38" t="s">
        <v>32</v>
      </c>
      <c r="D23" s="39">
        <v>10354</v>
      </c>
      <c r="E23" s="40">
        <f t="shared" ref="E23:E24" si="4">B23*D23</f>
        <v>0</v>
      </c>
    </row>
    <row r="24" spans="1:5" ht="14.4" x14ac:dyDescent="0.3">
      <c r="A24" s="31" t="s">
        <v>56</v>
      </c>
      <c r="B24" s="32"/>
      <c r="C24" s="33" t="s">
        <v>32</v>
      </c>
      <c r="D24" s="34">
        <v>13476</v>
      </c>
      <c r="E24" s="35">
        <f t="shared" si="4"/>
        <v>0</v>
      </c>
    </row>
    <row r="25" spans="1:5" ht="14.4" x14ac:dyDescent="0.3">
      <c r="A25" s="36" t="s">
        <v>61</v>
      </c>
      <c r="B25" s="37"/>
      <c r="C25" s="38" t="s">
        <v>32</v>
      </c>
      <c r="D25" s="39">
        <v>16596</v>
      </c>
      <c r="E25" s="40">
        <f t="shared" ref="E25:E26" si="5">B25*D25</f>
        <v>0</v>
      </c>
    </row>
    <row r="26" spans="1:5" ht="15" thickBot="1" x14ac:dyDescent="0.35">
      <c r="A26" s="66" t="s">
        <v>57</v>
      </c>
      <c r="B26" s="67"/>
      <c r="C26" s="68" t="s">
        <v>32</v>
      </c>
      <c r="D26" s="69">
        <v>22837</v>
      </c>
      <c r="E26" s="70">
        <f t="shared" si="5"/>
        <v>0</v>
      </c>
    </row>
    <row r="27" spans="1:5" ht="15.6" x14ac:dyDescent="0.3">
      <c r="A27" s="63" t="s">
        <v>68</v>
      </c>
      <c r="B27" s="64"/>
      <c r="C27" s="64"/>
      <c r="D27" s="64"/>
      <c r="E27" s="65"/>
    </row>
    <row r="28" spans="1:5" ht="14.4" x14ac:dyDescent="0.3">
      <c r="A28" s="27" t="s">
        <v>0</v>
      </c>
      <c r="B28" s="28" t="s">
        <v>12</v>
      </c>
      <c r="C28" s="29" t="s">
        <v>13</v>
      </c>
      <c r="D28" s="29" t="s">
        <v>14</v>
      </c>
      <c r="E28" s="30" t="s">
        <v>11</v>
      </c>
    </row>
    <row r="29" spans="1:5" ht="15" thickBot="1" x14ac:dyDescent="0.35">
      <c r="A29" s="66" t="s">
        <v>69</v>
      </c>
      <c r="B29" s="67"/>
      <c r="C29" s="68" t="s">
        <v>32</v>
      </c>
      <c r="D29" s="69">
        <v>5535</v>
      </c>
      <c r="E29" s="70">
        <f>B29*D29</f>
        <v>0</v>
      </c>
    </row>
    <row r="30" spans="1:5" ht="14.4" x14ac:dyDescent="0.3">
      <c r="A30" s="71" t="s">
        <v>71</v>
      </c>
      <c r="B30" s="72"/>
      <c r="C30" s="72"/>
      <c r="D30" s="73"/>
      <c r="E30" s="74">
        <f>SUM(E5:E14,E17:E19,E22:E26,E29)</f>
        <v>0</v>
      </c>
    </row>
    <row r="31" spans="1:5" ht="14.4" x14ac:dyDescent="0.3">
      <c r="A31" s="75" t="s">
        <v>72</v>
      </c>
      <c r="B31" s="76" t="s">
        <v>73</v>
      </c>
      <c r="C31" s="76"/>
      <c r="D31" s="76"/>
      <c r="E31" s="77">
        <f>E30*0.1</f>
        <v>0</v>
      </c>
    </row>
    <row r="32" spans="1:5" ht="16.2" thickBot="1" x14ac:dyDescent="0.35">
      <c r="A32" s="78" t="s">
        <v>70</v>
      </c>
      <c r="B32" s="79"/>
      <c r="C32" s="79"/>
      <c r="D32" s="80"/>
      <c r="E32" s="81">
        <f>SUM(E30:E31)</f>
        <v>0</v>
      </c>
    </row>
  </sheetData>
  <sheetProtection algorithmName="SHA-512" hashValue="Z5G9tHBEGgPi+C7bVYWuGj/nypresfgowbye75lrwy1gf+WXUdoqDma41XCIAYU9c5axi9/9V379GL9UvVdW+Q==" saltValue="9PYf2Di+63ylcM3k0JCnrw==" spinCount="100000" sheet="1" selectLockedCells="1"/>
  <mergeCells count="7">
    <mergeCell ref="A32:D32"/>
    <mergeCell ref="A3:E3"/>
    <mergeCell ref="A15:E15"/>
    <mergeCell ref="A20:E20"/>
    <mergeCell ref="A27:E27"/>
    <mergeCell ref="A30:D30"/>
    <mergeCell ref="B31:D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3"/>
  <sheetViews>
    <sheetView workbookViewId="0">
      <selection activeCell="B22" sqref="B22"/>
    </sheetView>
  </sheetViews>
  <sheetFormatPr defaultRowHeight="12.6" x14ac:dyDescent="0.25"/>
  <cols>
    <col min="1" max="1" width="28.33203125" customWidth="1"/>
    <col min="2" max="3" width="16.44140625" customWidth="1"/>
    <col min="4" max="4" width="16.5546875" customWidth="1"/>
    <col min="5" max="5" width="27.44140625" customWidth="1"/>
  </cols>
  <sheetData>
    <row r="1" spans="1:5" ht="18" x14ac:dyDescent="0.35">
      <c r="A1" s="47" t="s">
        <v>74</v>
      </c>
      <c r="B1" s="48"/>
      <c r="C1" s="48"/>
      <c r="D1" s="48"/>
      <c r="E1" s="48"/>
    </row>
    <row r="2" spans="1:5" ht="14.4" thickBot="1" x14ac:dyDescent="0.35">
      <c r="A2" s="48"/>
      <c r="B2" s="48"/>
      <c r="C2" s="48"/>
      <c r="D2" s="48"/>
      <c r="E2" s="48"/>
    </row>
    <row r="3" spans="1:5" ht="15.6" x14ac:dyDescent="0.3">
      <c r="A3" s="49" t="s">
        <v>91</v>
      </c>
      <c r="B3" s="50"/>
      <c r="C3" s="50"/>
      <c r="D3" s="50"/>
      <c r="E3" s="51"/>
    </row>
    <row r="4" spans="1:5" ht="14.4" x14ac:dyDescent="0.3">
      <c r="A4" s="27" t="s">
        <v>0</v>
      </c>
      <c r="B4" s="28" t="s">
        <v>12</v>
      </c>
      <c r="C4" s="29" t="s">
        <v>13</v>
      </c>
      <c r="D4" s="29" t="s">
        <v>14</v>
      </c>
      <c r="E4" s="30" t="s">
        <v>11</v>
      </c>
    </row>
    <row r="5" spans="1:5" ht="14.4" x14ac:dyDescent="0.3">
      <c r="A5" s="31" t="s">
        <v>61</v>
      </c>
      <c r="B5" s="32"/>
      <c r="C5" s="33" t="s">
        <v>28</v>
      </c>
      <c r="D5" s="34">
        <v>159</v>
      </c>
      <c r="E5" s="35">
        <f>B5*D5</f>
        <v>0</v>
      </c>
    </row>
    <row r="6" spans="1:5" ht="14.4" x14ac:dyDescent="0.3">
      <c r="A6" s="52" t="s">
        <v>75</v>
      </c>
      <c r="B6" s="37"/>
      <c r="C6" s="38" t="s">
        <v>28</v>
      </c>
      <c r="D6" s="39">
        <v>211</v>
      </c>
      <c r="E6" s="40">
        <f t="shared" ref="E6:E7" si="0">B6*D6</f>
        <v>0</v>
      </c>
    </row>
    <row r="7" spans="1:5" ht="14.4" x14ac:dyDescent="0.3">
      <c r="A7" s="82" t="s">
        <v>100</v>
      </c>
      <c r="B7" s="32"/>
      <c r="C7" s="33" t="s">
        <v>28</v>
      </c>
      <c r="D7" s="34">
        <v>559</v>
      </c>
      <c r="E7" s="35">
        <f t="shared" si="0"/>
        <v>0</v>
      </c>
    </row>
    <row r="8" spans="1:5" ht="14.4" x14ac:dyDescent="0.3">
      <c r="A8" s="83" t="s">
        <v>57</v>
      </c>
      <c r="B8" s="84"/>
      <c r="C8" s="85" t="s">
        <v>28</v>
      </c>
      <c r="D8" s="86">
        <v>169</v>
      </c>
      <c r="E8" s="77">
        <f>B8*D8</f>
        <v>0</v>
      </c>
    </row>
    <row r="9" spans="1:5" ht="14.4" x14ac:dyDescent="0.3">
      <c r="A9" s="82" t="s">
        <v>76</v>
      </c>
      <c r="B9" s="54"/>
      <c r="C9" s="55" t="s">
        <v>28</v>
      </c>
      <c r="D9" s="56">
        <v>222</v>
      </c>
      <c r="E9" s="57">
        <f t="shared" ref="E9:E10" si="1">B9*D9</f>
        <v>0</v>
      </c>
    </row>
    <row r="10" spans="1:5" ht="14.4" x14ac:dyDescent="0.3">
      <c r="A10" s="87" t="s">
        <v>101</v>
      </c>
      <c r="B10" s="84"/>
      <c r="C10" s="85" t="s">
        <v>28</v>
      </c>
      <c r="D10" s="86">
        <v>774</v>
      </c>
      <c r="E10" s="77">
        <f t="shared" si="1"/>
        <v>0</v>
      </c>
    </row>
    <row r="11" spans="1:5" ht="14.4" x14ac:dyDescent="0.3">
      <c r="A11" s="31" t="s">
        <v>58</v>
      </c>
      <c r="B11" s="32"/>
      <c r="C11" s="33" t="s">
        <v>28</v>
      </c>
      <c r="D11" s="34">
        <v>176</v>
      </c>
      <c r="E11" s="35">
        <f>B11*D11</f>
        <v>0</v>
      </c>
    </row>
    <row r="12" spans="1:5" ht="14.4" x14ac:dyDescent="0.3">
      <c r="A12" s="52" t="s">
        <v>77</v>
      </c>
      <c r="B12" s="37"/>
      <c r="C12" s="38" t="s">
        <v>28</v>
      </c>
      <c r="D12" s="39">
        <v>232</v>
      </c>
      <c r="E12" s="40">
        <f t="shared" ref="E12:E13" si="2">B12*D12</f>
        <v>0</v>
      </c>
    </row>
    <row r="13" spans="1:5" ht="14.4" x14ac:dyDescent="0.3">
      <c r="A13" s="82" t="s">
        <v>102</v>
      </c>
      <c r="B13" s="32"/>
      <c r="C13" s="33" t="s">
        <v>28</v>
      </c>
      <c r="D13" s="34">
        <v>1265</v>
      </c>
      <c r="E13" s="35">
        <f t="shared" si="2"/>
        <v>0</v>
      </c>
    </row>
    <row r="14" spans="1:5" ht="14.4" x14ac:dyDescent="0.3">
      <c r="A14" s="83" t="s">
        <v>60</v>
      </c>
      <c r="B14" s="84"/>
      <c r="C14" s="85" t="s">
        <v>28</v>
      </c>
      <c r="D14" s="86">
        <v>188</v>
      </c>
      <c r="E14" s="77">
        <f>B14*D14</f>
        <v>0</v>
      </c>
    </row>
    <row r="15" spans="1:5" ht="14.4" x14ac:dyDescent="0.3">
      <c r="A15" s="82" t="s">
        <v>78</v>
      </c>
      <c r="B15" s="54"/>
      <c r="C15" s="55" t="s">
        <v>28</v>
      </c>
      <c r="D15" s="56">
        <v>244</v>
      </c>
      <c r="E15" s="57">
        <f t="shared" ref="E15:E16" si="3">B15*D15</f>
        <v>0</v>
      </c>
    </row>
    <row r="16" spans="1:5" ht="14.4" x14ac:dyDescent="0.3">
      <c r="A16" s="87" t="s">
        <v>103</v>
      </c>
      <c r="B16" s="84"/>
      <c r="C16" s="85" t="s">
        <v>28</v>
      </c>
      <c r="D16" s="86">
        <v>1756</v>
      </c>
      <c r="E16" s="77">
        <f t="shared" si="3"/>
        <v>0</v>
      </c>
    </row>
    <row r="17" spans="1:5" ht="14.4" x14ac:dyDescent="0.3">
      <c r="A17" s="31" t="s">
        <v>59</v>
      </c>
      <c r="B17" s="32"/>
      <c r="C17" s="33" t="s">
        <v>28</v>
      </c>
      <c r="D17" s="34">
        <v>227</v>
      </c>
      <c r="E17" s="35">
        <f>B17*D17</f>
        <v>0</v>
      </c>
    </row>
    <row r="18" spans="1:5" ht="14.4" x14ac:dyDescent="0.3">
      <c r="A18" s="52" t="s">
        <v>79</v>
      </c>
      <c r="B18" s="37"/>
      <c r="C18" s="38" t="s">
        <v>28</v>
      </c>
      <c r="D18" s="39">
        <v>286</v>
      </c>
      <c r="E18" s="40">
        <f t="shared" ref="E18:E19" si="4">B18*D18</f>
        <v>0</v>
      </c>
    </row>
    <row r="19" spans="1:5" ht="15" thickBot="1" x14ac:dyDescent="0.35">
      <c r="A19" s="82" t="s">
        <v>104</v>
      </c>
      <c r="B19" s="32"/>
      <c r="C19" s="33" t="s">
        <v>28</v>
      </c>
      <c r="D19" s="34">
        <v>2210</v>
      </c>
      <c r="E19" s="35">
        <f t="shared" si="4"/>
        <v>0</v>
      </c>
    </row>
    <row r="20" spans="1:5" ht="15.6" x14ac:dyDescent="0.3">
      <c r="A20" s="63" t="s">
        <v>80</v>
      </c>
      <c r="B20" s="64"/>
      <c r="C20" s="64"/>
      <c r="D20" s="64"/>
      <c r="E20" s="65"/>
    </row>
    <row r="21" spans="1:5" ht="14.4" x14ac:dyDescent="0.3">
      <c r="A21" s="27" t="s">
        <v>0</v>
      </c>
      <c r="B21" s="28" t="s">
        <v>12</v>
      </c>
      <c r="C21" s="29" t="s">
        <v>13</v>
      </c>
      <c r="D21" s="29" t="s">
        <v>14</v>
      </c>
      <c r="E21" s="30" t="s">
        <v>11</v>
      </c>
    </row>
    <row r="22" spans="1:5" ht="14.4" x14ac:dyDescent="0.3">
      <c r="A22" s="31" t="s">
        <v>81</v>
      </c>
      <c r="B22" s="32"/>
      <c r="C22" s="33" t="s">
        <v>32</v>
      </c>
      <c r="D22" s="34">
        <v>4292</v>
      </c>
      <c r="E22" s="35">
        <f>B22*D22</f>
        <v>0</v>
      </c>
    </row>
    <row r="23" spans="1:5" ht="14.4" x14ac:dyDescent="0.3">
      <c r="A23" s="83" t="s">
        <v>82</v>
      </c>
      <c r="B23" s="37"/>
      <c r="C23" s="38" t="s">
        <v>32</v>
      </c>
      <c r="D23" s="39">
        <v>10031</v>
      </c>
      <c r="E23" s="40">
        <f t="shared" ref="E23:E24" si="5">B23*D23</f>
        <v>0</v>
      </c>
    </row>
    <row r="24" spans="1:5" ht="14.4" x14ac:dyDescent="0.3">
      <c r="A24" s="31" t="s">
        <v>83</v>
      </c>
      <c r="B24" s="32"/>
      <c r="C24" s="33" t="s">
        <v>32</v>
      </c>
      <c r="D24" s="34">
        <v>9364</v>
      </c>
      <c r="E24" s="35">
        <f t="shared" si="5"/>
        <v>0</v>
      </c>
    </row>
    <row r="25" spans="1:5" ht="14.4" x14ac:dyDescent="0.3">
      <c r="A25" s="83" t="s">
        <v>84</v>
      </c>
      <c r="B25" s="88"/>
      <c r="C25" s="89" t="s">
        <v>32</v>
      </c>
      <c r="D25" s="90">
        <v>13163</v>
      </c>
      <c r="E25" s="91">
        <f>B25*D25</f>
        <v>0</v>
      </c>
    </row>
    <row r="26" spans="1:5" ht="14.4" x14ac:dyDescent="0.3">
      <c r="A26" s="31" t="s">
        <v>85</v>
      </c>
      <c r="B26" s="54"/>
      <c r="C26" s="55" t="s">
        <v>32</v>
      </c>
      <c r="D26" s="56">
        <v>14854</v>
      </c>
      <c r="E26" s="57">
        <f t="shared" ref="E26:E27" si="6">B26*D26</f>
        <v>0</v>
      </c>
    </row>
    <row r="27" spans="1:5" ht="15" thickBot="1" x14ac:dyDescent="0.35">
      <c r="A27" s="83" t="s">
        <v>86</v>
      </c>
      <c r="B27" s="92"/>
      <c r="C27" s="93" t="s">
        <v>32</v>
      </c>
      <c r="D27" s="94">
        <v>25642</v>
      </c>
      <c r="E27" s="95">
        <f t="shared" si="6"/>
        <v>0</v>
      </c>
    </row>
    <row r="28" spans="1:5" ht="15.6" x14ac:dyDescent="0.3">
      <c r="A28" s="63" t="s">
        <v>62</v>
      </c>
      <c r="B28" s="64"/>
      <c r="C28" s="64"/>
      <c r="D28" s="64"/>
      <c r="E28" s="65"/>
    </row>
    <row r="29" spans="1:5" ht="14.4" x14ac:dyDescent="0.3">
      <c r="A29" s="27" t="s">
        <v>0</v>
      </c>
      <c r="B29" s="28" t="s">
        <v>12</v>
      </c>
      <c r="C29" s="29" t="s">
        <v>13</v>
      </c>
      <c r="D29" s="29" t="s">
        <v>14</v>
      </c>
      <c r="E29" s="30" t="s">
        <v>11</v>
      </c>
    </row>
    <row r="30" spans="1:5" ht="15" thickBot="1" x14ac:dyDescent="0.35">
      <c r="A30" s="66" t="s">
        <v>62</v>
      </c>
      <c r="B30" s="67"/>
      <c r="C30" s="68" t="s">
        <v>32</v>
      </c>
      <c r="D30" s="69">
        <v>2112</v>
      </c>
      <c r="E30" s="70">
        <f>B30*D30</f>
        <v>0</v>
      </c>
    </row>
    <row r="31" spans="1:5" ht="14.4" x14ac:dyDescent="0.3">
      <c r="A31" s="71" t="s">
        <v>71</v>
      </c>
      <c r="B31" s="72"/>
      <c r="C31" s="72"/>
      <c r="D31" s="73"/>
      <c r="E31" s="74">
        <f>SUM(E5:E19,E22:E27,E30)</f>
        <v>0</v>
      </c>
    </row>
    <row r="32" spans="1:5" ht="14.4" x14ac:dyDescent="0.3">
      <c r="A32" s="75" t="s">
        <v>72</v>
      </c>
      <c r="B32" s="76" t="s">
        <v>73</v>
      </c>
      <c r="C32" s="76"/>
      <c r="D32" s="76"/>
      <c r="E32" s="77">
        <f>E31*0.1</f>
        <v>0</v>
      </c>
    </row>
    <row r="33" spans="1:5" ht="16.2" thickBot="1" x14ac:dyDescent="0.35">
      <c r="A33" s="78" t="s">
        <v>70</v>
      </c>
      <c r="B33" s="79"/>
      <c r="C33" s="79"/>
      <c r="D33" s="80"/>
      <c r="E33" s="81">
        <f>SUM(E31:E32)</f>
        <v>0</v>
      </c>
    </row>
  </sheetData>
  <sheetProtection algorithmName="SHA-512" hashValue="GQ4vbRSIKQ9l0nHuKPy3B4XH0nBT7uOldzSK2n/Gg2z/QNCCUbpB6QFeBKmLwcOaukIdjMrEIgg4Fa0jrxzx8A==" saltValue="1EN9+24MN3Dp7yAbSLG5+w==" spinCount="100000" sheet="1" objects="1" scenarios="1" selectLockedCells="1"/>
  <mergeCells count="6">
    <mergeCell ref="A33:D33"/>
    <mergeCell ref="A3:E3"/>
    <mergeCell ref="A20:E20"/>
    <mergeCell ref="A28:E28"/>
    <mergeCell ref="A31:D31"/>
    <mergeCell ref="B32:D3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C4"/>
  <sheetViews>
    <sheetView workbookViewId="0">
      <selection activeCell="B49" sqref="B49"/>
    </sheetView>
  </sheetViews>
  <sheetFormatPr defaultRowHeight="12.6" x14ac:dyDescent="0.25"/>
  <sheetData>
    <row r="3" spans="3:3" x14ac:dyDescent="0.25">
      <c r="C3" t="s">
        <v>38</v>
      </c>
    </row>
    <row r="4" spans="3:3" x14ac:dyDescent="0.25">
      <c r="C4" t="s">
        <v>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aleigh-Public-WebSite" ma:contentTypeID="0x0101006DEB8297AF301742B1CAE877A57B92DF009F47BD8E759D4F428A4EFB3D4F0FA681" ma:contentTypeVersion="53" ma:contentTypeDescription="" ma:contentTypeScope="" ma:versionID="39fd6a1a66ba01e1d3848228a2aaa225">
  <xsd:schema xmlns:xsd="http://www.w3.org/2001/XMLSchema" xmlns:xs="http://www.w3.org/2001/XMLSchema" xmlns:p="http://schemas.microsoft.com/office/2006/metadata/properties" xmlns:ns2="57e5a143-cfaf-404d-a739-a6bf198ca2fd" xmlns:ns3="b4eee167-adf1-4db3-86af-89c1105dbf9a" targetNamespace="http://schemas.microsoft.com/office/2006/metadata/properties" ma:root="true" ma:fieldsID="e9679c2fddd20ca3c4036b3f31294b37" ns2:_="" ns3:_="">
    <xsd:import namespace="57e5a143-cfaf-404d-a739-a6bf198ca2fd"/>
    <xsd:import namespace="b4eee167-adf1-4db3-86af-89c1105dbf9a"/>
    <xsd:element name="properties">
      <xsd:complexType>
        <xsd:sequence>
          <xsd:element name="documentManagement">
            <xsd:complexType>
              <xsd:all>
                <xsd:element ref="ns2:File_x0020_Status" minOccurs="0"/>
                <xsd:element ref="ns2:Cloud_x0020_URL" minOccurs="0"/>
                <xsd:element ref="ns2:Requestor" minOccurs="0"/>
                <xsd:element ref="ns2:Job_x0020_Status1"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e5a143-cfaf-404d-a739-a6bf198ca2fd" elementFormDefault="qualified">
    <xsd:import namespace="http://schemas.microsoft.com/office/2006/documentManagement/types"/>
    <xsd:import namespace="http://schemas.microsoft.com/office/infopath/2007/PartnerControls"/>
    <xsd:element name="File_x0020_Status" ma:index="8" nillable="true" ma:displayName="File Status" ma:default="New" ma:format="Dropdown" ma:indexed="true" ma:internalName="File_x0020_Status">
      <xsd:simpleType>
        <xsd:restriction base="dms:Choice">
          <xsd:enumeration value="New"/>
          <xsd:enumeration value="Ready to Publish"/>
          <xsd:enumeration value="Published"/>
          <xsd:enumeration value="Ready to Retract"/>
          <xsd:enumeration value="Retracted"/>
        </xsd:restriction>
      </xsd:simpleType>
    </xsd:element>
    <xsd:element name="Cloud_x0020_URL" ma:index="9" nillable="true" ma:displayName="Cloud URL" ma:internalName="Cloud_x0020_URL">
      <xsd:simpleType>
        <xsd:restriction base="dms:Text">
          <xsd:maxLength value="255"/>
        </xsd:restriction>
      </xsd:simpleType>
    </xsd:element>
    <xsd:element name="Requestor" ma:index="10" nillable="true" ma:displayName="Requestor" ma:hidden="true" ma:list="UserInfo" ma:SharePointGroup="0" ma:internalName="Reques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Job_x0020_Status1" ma:index="11" nillable="true" ma:displayName="Job Status" ma:default="None" ma:format="Dropdown" ma:hidden="true" ma:internalName="Job_x0020_Status1" ma:readOnly="false">
      <xsd:simpleType>
        <xsd:restriction base="dms:Choice">
          <xsd:enumeration value="None"/>
          <xsd:enumeration value="Succeeded to Publish"/>
          <xsd:enumeration value="Succeeded to Retract"/>
          <xsd:enumeration value="Failed to Publish"/>
          <xsd:enumeration value="Failed to Retract"/>
        </xsd:restriction>
      </xsd:simpleType>
    </xsd:element>
  </xsd:schema>
  <xsd:schema xmlns:xsd="http://www.w3.org/2001/XMLSchema" xmlns:xs="http://www.w3.org/2001/XMLSchema" xmlns:dms="http://schemas.microsoft.com/office/2006/documentManagement/types" xmlns:pc="http://schemas.microsoft.com/office/infopath/2007/PartnerControls" targetNamespace="b4eee167-adf1-4db3-86af-89c1105dbf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_x0020_Status xmlns="57e5a143-cfaf-404d-a739-a6bf198ca2fd">Ready to Publish</File_x0020_Status>
    <Cloud_x0020_URL xmlns="57e5a143-cfaf-404d-a739-a6bf198ca2fd">https://cityofraleigh0drupal.blob.core.usgovcloudapi.net/drupal-prod/COR15/SuretyEstimate.xlsx</Cloud_x0020_URL>
    <Job_x0020_Status1 xmlns="57e5a143-cfaf-404d-a739-a6bf198ca2fd">Succeeded to Publish</Job_x0020_Status1>
    <Requestor xmlns="57e5a143-cfaf-404d-a739-a6bf198ca2fd">
      <UserInfo>
        <DisplayName>Dombrowski, Katie</DisplayName>
        <AccountId>16</AccountId>
        <AccountType/>
      </UserInfo>
    </Requestor>
  </documentManagement>
</p:properties>
</file>

<file path=customXml/item4.xml><?xml version="1.0" encoding="utf-8"?>
<?mso-contentType ?>
<SharedContentType xmlns="Microsoft.SharePoint.Taxonomy.ContentTypeSync" SourceId="94390dcb-9ef6-4861-8ed4-d93efaede2be" ContentTypeId="0x0101006DEB8297AF301742B1CAE877A57B92DF" PreviousValue="false"/>
</file>

<file path=customXml/itemProps1.xml><?xml version="1.0" encoding="utf-8"?>
<ds:datastoreItem xmlns:ds="http://schemas.openxmlformats.org/officeDocument/2006/customXml" ds:itemID="{07B8582A-0E6A-4B49-9629-A0560555D0C1}"/>
</file>

<file path=customXml/itemProps2.xml><?xml version="1.0" encoding="utf-8"?>
<ds:datastoreItem xmlns:ds="http://schemas.openxmlformats.org/officeDocument/2006/customXml" ds:itemID="{D98A739A-2AE9-4252-AEB2-0101289156EE}">
  <ds:schemaRefs>
    <ds:schemaRef ds:uri="http://schemas.microsoft.com/sharepoint/v3/contenttype/forms"/>
  </ds:schemaRefs>
</ds:datastoreItem>
</file>

<file path=customXml/itemProps3.xml><?xml version="1.0" encoding="utf-8"?>
<ds:datastoreItem xmlns:ds="http://schemas.openxmlformats.org/officeDocument/2006/customXml" ds:itemID="{4459B5C7-F2F1-4183-9172-6F8E74630A75}">
  <ds:schemaRef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 ds:uri="http://schemas.microsoft.com/office/2006/metadata/properties"/>
    <ds:schemaRef ds:uri="http://purl.org/dc/terms/"/>
    <ds:schemaRef ds:uri="http://schemas.openxmlformats.org/package/2006/metadata/core-properties"/>
    <ds:schemaRef ds:uri="3d50daea-e88e-461b-87e1-b58c30e89270"/>
    <ds:schemaRef ds:uri="55a7c9d9-1b28-4000-8132-3e05f25fd5e0"/>
  </ds:schemaRefs>
</ds:datastoreItem>
</file>

<file path=customXml/itemProps4.xml><?xml version="1.0" encoding="utf-8"?>
<ds:datastoreItem xmlns:ds="http://schemas.openxmlformats.org/officeDocument/2006/customXml" ds:itemID="{DAA889B7-7870-41A8-B365-9989022CD1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Surety Estimator </vt:lpstr>
      <vt:lpstr>Public Water Estimator</vt:lpstr>
      <vt:lpstr>Public Sewer Estimator</vt:lpstr>
      <vt:lpstr>Sheet1</vt:lpstr>
      <vt:lpstr>'Surety Estimator '!Print_Area</vt:lpstr>
    </vt:vector>
  </TitlesOfParts>
  <Company>City of Raleigh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Surety Estimator</dc:title>
  <dc:creator>Information Services;Cadell.Hall@raleighnc.gov</dc:creator>
  <cp:lastModifiedBy>Haagen, Rene</cp:lastModifiedBy>
  <cp:lastPrinted>2018-07-09T14:50:14Z</cp:lastPrinted>
  <dcterms:created xsi:type="dcterms:W3CDTF">1999-09-29T21:35:53Z</dcterms:created>
  <dcterms:modified xsi:type="dcterms:W3CDTF">2020-07-22T15:46:04Z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0x0101006DEB8297AF301742B1CAE877A57B92DF009F47BD8E759D4F428A4EFB3D4F0FA681</vt:lpwstr>
  </property>
</Properties>
</file>