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10880" yWindow="4300" windowWidth="16840" windowHeight="9620" activeTab="1"/>
  </bookViews>
  <sheets>
    <sheet name="Treatment" sheetId="1" r:id="rId1"/>
    <sheet name="Devices" sheetId="2" r:id="rId2"/>
    <sheet name="Sheet3" sheetId="3" r:id="rId3"/>
  </sheets>
  <definedNames>
    <definedName name="R_1">Treatment!$O$2</definedName>
    <definedName name="R_10_or_higher">Treatment!$O$6</definedName>
    <definedName name="R_2">Treatment!$O$3</definedName>
    <definedName name="R_4">Treatment!$O$4</definedName>
    <definedName name="R_6">Treatment!$O$5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F13" i="1"/>
  <c r="F14" i="1"/>
  <c r="F15" i="1"/>
  <c r="C2" i="2"/>
  <c r="C5" i="2"/>
  <c r="C4" i="2"/>
  <c r="C3" i="2"/>
  <c r="C12" i="1"/>
  <c r="M14" i="1"/>
  <c r="D14" i="1"/>
</calcChain>
</file>

<file path=xl/sharedStrings.xml><?xml version="1.0" encoding="utf-8"?>
<sst xmlns="http://schemas.openxmlformats.org/spreadsheetml/2006/main" count="47" uniqueCount="40">
  <si>
    <t>Single Family Dwelling Stormwater Planning Worksheet</t>
  </si>
  <si>
    <t>Site Address</t>
  </si>
  <si>
    <t>Site Area</t>
  </si>
  <si>
    <t>Current Zoning</t>
  </si>
  <si>
    <t>Impervious area to be treated</t>
  </si>
  <si>
    <t>Impervious amount associated with zoning</t>
  </si>
  <si>
    <t>Bioretention</t>
  </si>
  <si>
    <t>Sample Picture</t>
  </si>
  <si>
    <t>Link to NC BMP Manual</t>
  </si>
  <si>
    <t>Minimum Depth (feet)</t>
  </si>
  <si>
    <t>https://ncdenr.s3.amazonaws.com/s3fs-public/Water%20Quality/Surface%20Water%20Protection/SPU/SPU%20-%20BMP%20Manual%20Documents/BMPMan-Ch12-Bioretention-20090724-DWQ-SPU.pdf</t>
  </si>
  <si>
    <t>Cistern</t>
  </si>
  <si>
    <t>https://ncdenr.s3.amazonaws.com/s3fs-public/Energy%20Mineral%20and%20Land%20Resources/Stormwater/BMP%20Manual/Ch%2025%20RWH%20Final%20Draft.pdf</t>
  </si>
  <si>
    <t>varies</t>
  </si>
  <si>
    <t>Rain Barrel</t>
  </si>
  <si>
    <t>Infiltration Basin/trench</t>
  </si>
  <si>
    <t>https://ncdenr.s3.amazonaws.com/s3fs-public/Energy%20Mineral%20and%20Land%20Resources/Stormwater/BMP%20Manual/Ch16%20-%20Infiltration%20Devices%2023July2009.pdf</t>
  </si>
  <si>
    <t>Approx footprint needed (square feet)</t>
  </si>
  <si>
    <t>*Based on 90th percentile storm rainfall</t>
  </si>
  <si>
    <t>R-1</t>
  </si>
  <si>
    <t>R-2</t>
  </si>
  <si>
    <t>sf</t>
  </si>
  <si>
    <t>equals 1 ac</t>
  </si>
  <si>
    <t>R-4</t>
  </si>
  <si>
    <t>in</t>
  </si>
  <si>
    <t>equals 1 ft</t>
  </si>
  <si>
    <t>R-6</t>
  </si>
  <si>
    <t>R-10 or higher</t>
  </si>
  <si>
    <t>ac</t>
  </si>
  <si>
    <t>Runoff depth</t>
  </si>
  <si>
    <t>in.</t>
  </si>
  <si>
    <t>cf</t>
  </si>
  <si>
    <t>Volume of stormwater to be treated*</t>
  </si>
  <si>
    <t>Existing house to remain as of 11/27/16</t>
  </si>
  <si>
    <t>*Infilltration values are based on 'C' soil type</t>
  </si>
  <si>
    <t>Additional Increased Impervious Area</t>
  </si>
  <si>
    <t>Total Post-Development Impervious Area</t>
  </si>
  <si>
    <t>Existing Impervious Area</t>
  </si>
  <si>
    <t>THIS SPREADSHEET IS FOR CONCEPTUAL PLANNING ONLY.  NO DESIGN WILL BE APPROVED BY THE CITY BASED ON THIS WORKSHEET.  ANY POTENTIAL FINAL DESIGN WOULD NEED TO BE SEALED BY A DESIGN PROFESSIONAL, SUBJECT TO THAT PROFESSIONAL'S GOVERNING BOARD.</t>
  </si>
  <si>
    <t>Yellow boxes denote user input.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</si>
</sst>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Alignment="1"/>
    <xf numFmtId="0" fontId="0" fillId="0" borderId="14" xfId="0" applyBorder="1" applyAlignment="1">
      <alignment wrapTex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0" borderId="0" xfId="0" applyProtection="1"/>
    <xf numFmtId="2" fontId="0" fillId="0" borderId="0" xfId="1" applyNumberFormat="1" applyFont="1" applyProtection="1"/>
    <xf numFmtId="9" fontId="0" fillId="0" borderId="0" xfId="0" applyNumberFormat="1" applyProtection="1"/>
    <xf numFmtId="0" fontId="0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10" fontId="0" fillId="0" borderId="0" xfId="1" applyNumberFormat="1" applyFont="1" applyProtection="1"/>
    <xf numFmtId="0" fontId="0" fillId="2" borderId="2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7" xfId="0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5" fillId="0" borderId="4" xfId="0" applyFont="1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0" fontId="0" fillId="3" borderId="0" xfId="0" applyFill="1" applyProtection="1"/>
    <xf numFmtId="0" fontId="0" fillId="2" borderId="3" xfId="0" applyFill="1" applyBorder="1" applyAlignment="1" applyProtection="1">
      <alignment wrapText="1"/>
    </xf>
    <xf numFmtId="0" fontId="0" fillId="0" borderId="0" xfId="0" applyFill="1" applyProtection="1"/>
    <xf numFmtId="0" fontId="0" fillId="2" borderId="1" xfId="0" applyFill="1" applyBorder="1" applyAlignment="1" applyProtection="1">
      <alignment wrapText="1"/>
    </xf>
    <xf numFmtId="0" fontId="10" fillId="0" borderId="8" xfId="0" applyFont="1" applyBorder="1" applyAlignment="1" applyProtection="1">
      <alignment wrapText="1"/>
    </xf>
    <xf numFmtId="0" fontId="10" fillId="0" borderId="9" xfId="0" applyFont="1" applyBorder="1" applyAlignment="1" applyProtection="1">
      <alignment wrapText="1"/>
    </xf>
    <xf numFmtId="0" fontId="6" fillId="0" borderId="0" xfId="0" applyFont="1" applyProtection="1"/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0" fontId="2" fillId="0" borderId="13" xfId="0" applyFont="1" applyBorder="1" applyProtection="1"/>
    <xf numFmtId="0" fontId="0" fillId="0" borderId="0" xfId="0" applyAlignment="1" applyProtection="1">
      <alignment vertical="top"/>
    </xf>
    <xf numFmtId="0" fontId="8" fillId="0" borderId="0" xfId="0" applyFont="1" applyProtection="1"/>
    <xf numFmtId="0" fontId="0" fillId="2" borderId="18" xfId="0" applyFill="1" applyBorder="1" applyAlignment="1" applyProtection="1">
      <alignment wrapText="1"/>
    </xf>
    <xf numFmtId="0" fontId="0" fillId="2" borderId="19" xfId="0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right" wrapText="1"/>
    </xf>
    <xf numFmtId="0" fontId="0" fillId="2" borderId="21" xfId="0" applyFill="1" applyBorder="1" applyAlignment="1" applyProtection="1">
      <alignment wrapText="1"/>
    </xf>
    <xf numFmtId="0" fontId="10" fillId="0" borderId="22" xfId="0" applyFont="1" applyBorder="1" applyAlignment="1" applyProtection="1">
      <alignment wrapText="1"/>
    </xf>
    <xf numFmtId="0" fontId="0" fillId="0" borderId="20" xfId="0" applyBorder="1" applyAlignment="1" applyProtection="1">
      <alignment horizontal="right" wrapText="1"/>
    </xf>
    <xf numFmtId="0" fontId="10" fillId="0" borderId="23" xfId="0" applyFont="1" applyBorder="1" applyAlignment="1" applyProtection="1">
      <alignment wrapText="1"/>
    </xf>
    <xf numFmtId="0" fontId="0" fillId="0" borderId="24" xfId="0" applyBorder="1" applyAlignment="1" applyProtection="1">
      <alignment horizontal="right" wrapText="1"/>
    </xf>
    <xf numFmtId="0" fontId="0" fillId="3" borderId="25" xfId="0" applyFill="1" applyBorder="1" applyAlignment="1" applyProtection="1">
      <alignment horizontal="right"/>
      <protection locked="0"/>
    </xf>
    <xf numFmtId="0" fontId="0" fillId="0" borderId="25" xfId="0" applyBorder="1" applyAlignment="1" applyProtection="1"/>
    <xf numFmtId="0" fontId="2" fillId="0" borderId="1" xfId="0" applyFont="1" applyBorder="1" applyAlignment="1" applyProtection="1">
      <alignment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wrapText="1"/>
    </xf>
    <xf numFmtId="0" fontId="7" fillId="0" borderId="0" xfId="2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 wrapText="1"/>
    </xf>
    <xf numFmtId="0" fontId="0" fillId="3" borderId="2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3" fillId="0" borderId="0" xfId="0" applyFont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6">
    <dxf>
      <fill>
        <patternFill patternType="solid">
          <fgColor theme="0"/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12700</xdr:rowOff>
    </xdr:from>
    <xdr:to>
      <xdr:col>3</xdr:col>
      <xdr:colOff>1642110</xdr:colOff>
      <xdr:row>1</xdr:row>
      <xdr:rowOff>1046581</xdr:rowOff>
    </xdr:to>
    <xdr:pic>
      <xdr:nvPicPr>
        <xdr:cNvPr id="4" name="Picture 3" descr="Image result for residential rain gar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774700"/>
          <a:ext cx="1623060" cy="1033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1653540</xdr:colOff>
      <xdr:row>2</xdr:row>
      <xdr:rowOff>1240155</xdr:rowOff>
    </xdr:to>
    <xdr:pic>
      <xdr:nvPicPr>
        <xdr:cNvPr id="6" name="Picture 5" descr="Image result for residential stormwater cister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1668780"/>
          <a:ext cx="1653540" cy="1240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1478280</xdr:colOff>
      <xdr:row>3</xdr:row>
      <xdr:rowOff>1398016</xdr:rowOff>
    </xdr:to>
    <xdr:pic>
      <xdr:nvPicPr>
        <xdr:cNvPr id="8" name="Picture 7" descr="Image result for residential stormwater cister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3017520"/>
          <a:ext cx="1478280" cy="1398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1691640</xdr:colOff>
      <xdr:row>4</xdr:row>
      <xdr:rowOff>1326246</xdr:rowOff>
    </xdr:to>
    <xdr:pic>
      <xdr:nvPicPr>
        <xdr:cNvPr id="12" name="Picture 11" descr="Image result for residential infiltration trench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4480560"/>
          <a:ext cx="1691640" cy="1326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cdenr.s3.amazonaws.com/s3fs-public/Energy%20Mineral%20and%20Land%20Resources/Stormwater/BMP%20Manual/Ch%2025%20RWH%20Final%20Draft.pdf" TargetMode="External"/><Relationship Id="rId4" Type="http://schemas.openxmlformats.org/officeDocument/2006/relationships/hyperlink" Target="https://ncdenr.s3.amazonaws.com/s3fs-public/Water%20Quality/Surface%20Water%20Protection/SPU/SPU%20-%20BMP%20Manual%20Documents/BMPMan-Ch12-Bioretention-20090724-DWQ-SPU.pdf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ncdenr.s3.amazonaws.com/s3fs-public/Energy%20Mineral%20and%20Land%20Resources/Stormwater/BMP%20Manual/Ch16%20-%20Infiltration%20Devices%2023July2009.pdf" TargetMode="External"/><Relationship Id="rId2" Type="http://schemas.openxmlformats.org/officeDocument/2006/relationships/hyperlink" Target="https://ncdenr.s3.amazonaws.com/s3fs-public/Energy%20Mineral%20and%20Land%20Resources/Stormwater/BMP%20Manual/Ch%2025%20RWH%20Final%20Dra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9" sqref="B9:G9"/>
    </sheetView>
  </sheetViews>
  <sheetFormatPr baseColWidth="10" defaultColWidth="8.6640625" defaultRowHeight="14" x14ac:dyDescent="0"/>
  <cols>
    <col min="1" max="1" width="17.6640625" style="5" customWidth="1"/>
    <col min="2" max="3" width="8.6640625" style="5"/>
    <col min="4" max="4" width="11.33203125" style="5" customWidth="1"/>
    <col min="5" max="5" width="17.6640625" style="5" customWidth="1"/>
    <col min="6" max="6" width="10.6640625" style="5" customWidth="1"/>
    <col min="7" max="7" width="8.6640625" style="5"/>
    <col min="8" max="8" width="9.1640625" style="5" customWidth="1"/>
    <col min="9" max="9" width="16.5" style="5" customWidth="1"/>
    <col min="10" max="10" width="9.1640625" style="5" hidden="1" customWidth="1"/>
    <col min="11" max="11" width="5" style="5" hidden="1" customWidth="1"/>
    <col min="12" max="13" width="9.1640625" style="5" hidden="1" customWidth="1"/>
    <col min="14" max="14" width="13.5" style="5" hidden="1" customWidth="1"/>
    <col min="15" max="16" width="9.1640625" style="5" hidden="1" customWidth="1"/>
    <col min="17" max="16384" width="8.6640625" style="5"/>
  </cols>
  <sheetData>
    <row r="1" spans="1:16">
      <c r="A1" s="51" t="s">
        <v>0</v>
      </c>
      <c r="B1" s="51"/>
      <c r="C1" s="51"/>
      <c r="D1" s="51"/>
      <c r="E1" s="51"/>
      <c r="F1" s="51"/>
      <c r="G1" s="51"/>
    </row>
    <row r="2" spans="1:16">
      <c r="A2" s="51"/>
      <c r="B2" s="51"/>
      <c r="C2" s="51"/>
      <c r="D2" s="51"/>
      <c r="E2" s="51"/>
      <c r="F2" s="51"/>
      <c r="G2" s="51"/>
      <c r="N2" s="5" t="s">
        <v>19</v>
      </c>
      <c r="O2" s="6">
        <v>0.2</v>
      </c>
      <c r="P2" s="7">
        <v>0.2</v>
      </c>
    </row>
    <row r="3" spans="1:16" ht="23.5" customHeight="1">
      <c r="A3" s="46" t="s">
        <v>38</v>
      </c>
      <c r="B3" s="46"/>
      <c r="C3" s="46"/>
      <c r="D3" s="46"/>
      <c r="E3" s="46"/>
      <c r="F3" s="46"/>
      <c r="G3" s="46"/>
      <c r="H3" s="46"/>
      <c r="I3" s="46"/>
      <c r="N3" s="5" t="s">
        <v>20</v>
      </c>
      <c r="O3" s="6">
        <v>0.25</v>
      </c>
      <c r="P3" s="7">
        <v>0.25</v>
      </c>
    </row>
    <row r="4" spans="1:16" ht="25" customHeight="1">
      <c r="A4" s="46"/>
      <c r="B4" s="46"/>
      <c r="C4" s="46"/>
      <c r="D4" s="46"/>
      <c r="E4" s="46"/>
      <c r="F4" s="46"/>
      <c r="G4" s="46"/>
      <c r="H4" s="46"/>
      <c r="I4" s="46"/>
      <c r="J4" s="5">
        <v>43560</v>
      </c>
      <c r="K4" s="5" t="s">
        <v>21</v>
      </c>
      <c r="L4" s="5" t="s">
        <v>22</v>
      </c>
      <c r="N4" s="5" t="s">
        <v>23</v>
      </c>
      <c r="O4" s="6">
        <v>0.38</v>
      </c>
      <c r="P4" s="7">
        <v>0.38</v>
      </c>
    </row>
    <row r="5" spans="1:16" ht="19.5" customHeight="1">
      <c r="A5" s="46"/>
      <c r="B5" s="46"/>
      <c r="C5" s="46"/>
      <c r="D5" s="46"/>
      <c r="E5" s="46"/>
      <c r="F5" s="46"/>
      <c r="G5" s="46"/>
      <c r="H5" s="46"/>
      <c r="I5" s="46"/>
      <c r="J5" s="5">
        <v>12</v>
      </c>
      <c r="K5" s="5" t="s">
        <v>24</v>
      </c>
      <c r="L5" s="5" t="s">
        <v>25</v>
      </c>
      <c r="N5" s="5" t="s">
        <v>26</v>
      </c>
      <c r="O5" s="6">
        <v>0.51</v>
      </c>
      <c r="P5" s="7">
        <v>0.51</v>
      </c>
    </row>
    <row r="6" spans="1:16" ht="25" customHeight="1">
      <c r="A6" s="46"/>
      <c r="B6" s="46"/>
      <c r="C6" s="46"/>
      <c r="D6" s="46"/>
      <c r="E6" s="46"/>
      <c r="F6" s="46"/>
      <c r="G6" s="46"/>
      <c r="H6" s="46"/>
      <c r="I6" s="46"/>
      <c r="N6" s="5" t="s">
        <v>27</v>
      </c>
      <c r="O6" s="6">
        <v>0.65</v>
      </c>
      <c r="P6" s="7">
        <v>0.65</v>
      </c>
    </row>
    <row r="7" spans="1:16" ht="21.5" customHeight="1">
      <c r="A7" s="47" t="s">
        <v>39</v>
      </c>
      <c r="B7" s="48"/>
      <c r="C7" s="49"/>
      <c r="D7" s="8"/>
      <c r="E7" s="8"/>
      <c r="F7" s="9"/>
      <c r="G7" s="9"/>
      <c r="H7" s="9"/>
      <c r="I7" s="9"/>
      <c r="O7" s="6"/>
      <c r="P7" s="7"/>
    </row>
    <row r="8" spans="1:16" ht="21.5" customHeight="1" thickBot="1">
      <c r="A8" s="9"/>
      <c r="B8" s="9"/>
      <c r="C8" s="9"/>
      <c r="D8" s="10"/>
      <c r="E8" s="10"/>
      <c r="F8" s="9"/>
      <c r="G8" s="9"/>
      <c r="H8" s="9"/>
      <c r="I8" s="9"/>
      <c r="O8" s="6"/>
      <c r="P8" s="7"/>
    </row>
    <row r="9" spans="1:16" ht="27.75" customHeight="1" thickBot="1">
      <c r="A9" s="43" t="s">
        <v>1</v>
      </c>
      <c r="B9" s="56"/>
      <c r="C9" s="57"/>
      <c r="D9" s="57"/>
      <c r="E9" s="57"/>
      <c r="F9" s="57"/>
      <c r="G9" s="58"/>
      <c r="I9" s="11"/>
    </row>
    <row r="10" spans="1:16" ht="20" customHeight="1">
      <c r="A10" s="31"/>
      <c r="B10" s="13"/>
      <c r="C10" s="13"/>
      <c r="D10" s="13"/>
      <c r="E10" s="14"/>
      <c r="F10" s="15"/>
      <c r="G10" s="32"/>
      <c r="I10" s="11"/>
      <c r="O10" s="6"/>
    </row>
    <row r="11" spans="1:16" ht="35.25" customHeight="1">
      <c r="A11" s="33" t="s">
        <v>2</v>
      </c>
      <c r="B11" s="4"/>
      <c r="C11" s="42" t="s">
        <v>28</v>
      </c>
      <c r="D11" s="44" t="str">
        <f>IF(B11&gt;0,B11*J4,"Input Site Area")</f>
        <v>Input Site Area</v>
      </c>
      <c r="E11" s="17" t="s">
        <v>21</v>
      </c>
      <c r="F11" s="15"/>
      <c r="G11" s="32"/>
      <c r="M11" s="18" t="s">
        <v>29</v>
      </c>
      <c r="N11" s="19">
        <v>1.1228</v>
      </c>
      <c r="O11" s="5" t="s">
        <v>30</v>
      </c>
    </row>
    <row r="12" spans="1:16" ht="46.5" customHeight="1">
      <c r="A12" s="34" t="s">
        <v>33</v>
      </c>
      <c r="B12" s="4"/>
      <c r="C12" s="54" t="str">
        <f>IF(B12="Yes","400 square foot credit applied","")</f>
        <v/>
      </c>
      <c r="D12" s="55"/>
      <c r="E12" s="12"/>
      <c r="F12" s="20"/>
      <c r="G12" s="35"/>
      <c r="M12" s="18"/>
      <c r="N12" s="21"/>
    </row>
    <row r="13" spans="1:16" ht="28">
      <c r="A13" s="34" t="s">
        <v>3</v>
      </c>
      <c r="B13" s="4"/>
      <c r="C13" s="22"/>
      <c r="D13" s="22"/>
      <c r="E13" s="23" t="s">
        <v>5</v>
      </c>
      <c r="F13" s="23" t="str">
        <f>IF(B13="","Input Zoning",IF(B11&gt;0,ROUNDUP((IF(B13="R-1",B11*R_1,IF(B13="R-2",B11*R_2,IF(B13="R-4",B11*R_4,IF(B13="R-6",B11*R_6,IF(B13="R-10 or higher",B11*R_10_or_higher,""))))))*J4,0),"Input Site Area"))</f>
        <v>Input Zoning</v>
      </c>
      <c r="G13" s="36" t="s">
        <v>21</v>
      </c>
    </row>
    <row r="14" spans="1:16" ht="33" customHeight="1" thickBot="1">
      <c r="A14" s="37" t="s">
        <v>37</v>
      </c>
      <c r="B14" s="4"/>
      <c r="C14" s="16" t="s">
        <v>21</v>
      </c>
      <c r="D14" s="52" t="str">
        <f>IF(B15&gt;D11,"Total Post-Development Impervious Area exceeds Site Area","")</f>
        <v/>
      </c>
      <c r="E14" s="24" t="s">
        <v>4</v>
      </c>
      <c r="F14" s="24" t="str">
        <f>(IF(B14="","Input Impervious",IF(B15="","Input Impervious",ROUNDUP(IF(B12="Yes",(B15-MAX(B14,F13)-400),(B15-MAX(B14,F13))),0))))</f>
        <v>Input Impervious</v>
      </c>
      <c r="G14" s="38" t="s">
        <v>21</v>
      </c>
      <c r="H14" s="25"/>
      <c r="J14" s="50" t="s">
        <v>35</v>
      </c>
      <c r="K14" s="50"/>
      <c r="L14" s="50"/>
      <c r="M14" s="5">
        <f>B15-B14</f>
        <v>0</v>
      </c>
      <c r="N14" s="5" t="s">
        <v>21</v>
      </c>
    </row>
    <row r="15" spans="1:16" ht="49.5" customHeight="1" thickBot="1">
      <c r="A15" s="39" t="s">
        <v>36</v>
      </c>
      <c r="B15" s="40"/>
      <c r="C15" s="41" t="s">
        <v>21</v>
      </c>
      <c r="D15" s="53"/>
      <c r="E15" s="26" t="s">
        <v>32</v>
      </c>
      <c r="F15" s="27" t="str">
        <f>IF(F14&lt;0,"Treatment not required",IF(B14="","Input Impervious",IF(B15="","Input Impervious",ROUNDUP(IF(B15&gt;0,F14*(N11/J5),"Input Impervious"),0))))</f>
        <v>Input Impervious</v>
      </c>
      <c r="G15" s="28" t="s">
        <v>31</v>
      </c>
      <c r="K15" s="29"/>
    </row>
    <row r="16" spans="1:16">
      <c r="E16" s="5" t="s">
        <v>18</v>
      </c>
    </row>
    <row r="18" spans="1:1" ht="15" customHeight="1"/>
    <row r="21" spans="1:1" ht="14.5" customHeight="1"/>
    <row r="22" spans="1:1">
      <c r="A22" s="30"/>
    </row>
    <row r="23" spans="1:1">
      <c r="A23" s="30"/>
    </row>
  </sheetData>
  <sheetProtection password="9DCD" sheet="1" objects="1" scenarios="1" selectLockedCells="1"/>
  <mergeCells count="7">
    <mergeCell ref="A3:I6"/>
    <mergeCell ref="A7:C7"/>
    <mergeCell ref="J14:L14"/>
    <mergeCell ref="A1:G2"/>
    <mergeCell ref="D14:D15"/>
    <mergeCell ref="C12:D12"/>
    <mergeCell ref="B9:G9"/>
  </mergeCells>
  <conditionalFormatting sqref="F13:F15">
    <cfRule type="containsText" dxfId="5" priority="4" operator="containsText" text="Input">
      <formula>NOT(ISERROR(SEARCH("Input",F13)))</formula>
    </cfRule>
    <cfRule type="containsText" dxfId="4" priority="6" operator="containsText" text="&quot;Input&quot;">
      <formula>NOT(ISERROR(SEARCH("""Input""",F13)))</formula>
    </cfRule>
  </conditionalFormatting>
  <conditionalFormatting sqref="F13">
    <cfRule type="containsText" dxfId="3" priority="5" operator="containsText" text="Input">
      <formula>NOT(ISERROR(SEARCH("Input",F13)))</formula>
    </cfRule>
  </conditionalFormatting>
  <conditionalFormatting sqref="F14:F15"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D14:D15">
    <cfRule type="containsText" dxfId="0" priority="1" operator="containsText" text="&quot;exceeds&quot;">
      <formula>NOT(ISERROR(SEARCH("""exceeds""",D14)))</formula>
    </cfRule>
  </conditionalFormatting>
  <dataValidations count="4">
    <dataValidation type="list" allowBlank="1" showInputMessage="1" showErrorMessage="1" sqref="B12">
      <formula1>"Yes, No"</formula1>
    </dataValidation>
    <dataValidation type="list" allowBlank="1" showInputMessage="1" showErrorMessage="1" promptTitle="R-value" sqref="B13">
      <formula1>$N$2:$N$6</formula1>
    </dataValidation>
    <dataValidation type="list" allowBlank="1" showInputMessage="1" showErrorMessage="1" sqref="N10 N6:N8">
      <formula1>$N$2:$N$6</formula1>
    </dataValidation>
    <dataValidation type="decimal" operator="greaterThan" allowBlank="1" showInputMessage="1" showErrorMessage="1" sqref="B11">
      <formula1>0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="85" zoomScaleNormal="85" zoomScalePageLayoutView="85" workbookViewId="0">
      <pane ySplit="1" topLeftCell="A4" activePane="bottomLeft" state="frozen"/>
      <selection pane="bottomLeft" activeCell="E5" sqref="E5"/>
    </sheetView>
  </sheetViews>
  <sheetFormatPr baseColWidth="10" defaultColWidth="8.83203125" defaultRowHeight="14" x14ac:dyDescent="0"/>
  <cols>
    <col min="1" max="1" width="14.5" style="1" customWidth="1"/>
    <col min="2" max="2" width="9.6640625" customWidth="1"/>
    <col min="3" max="3" width="12.6640625" customWidth="1"/>
    <col min="4" max="4" width="26.33203125" customWidth="1"/>
    <col min="5" max="5" width="51" style="1" customWidth="1"/>
  </cols>
  <sheetData>
    <row r="1" spans="1:7" ht="57" thickBot="1">
      <c r="A1" s="3"/>
      <c r="B1" s="3" t="s">
        <v>9</v>
      </c>
      <c r="C1" s="3" t="s">
        <v>17</v>
      </c>
      <c r="D1" s="3" t="s">
        <v>7</v>
      </c>
      <c r="E1" s="3" t="s">
        <v>8</v>
      </c>
      <c r="F1" s="1"/>
      <c r="G1" s="1"/>
    </row>
    <row r="2" spans="1:7" ht="88.25" customHeight="1">
      <c r="A2" s="1" t="s">
        <v>6</v>
      </c>
      <c r="B2">
        <v>3</v>
      </c>
      <c r="C2" t="e">
        <f>ROUNDUP((Treatment!F15)/B2,0)</f>
        <v>#VALUE!</v>
      </c>
      <c r="E2" s="45" t="s">
        <v>10</v>
      </c>
    </row>
    <row r="3" spans="1:7" ht="106.25" customHeight="1">
      <c r="A3" s="1" t="s">
        <v>11</v>
      </c>
      <c r="B3">
        <v>3</v>
      </c>
      <c r="C3" t="e">
        <f>ROUNDUP((Treatment!F15)/3,0)</f>
        <v>#VALUE!</v>
      </c>
      <c r="E3" s="45" t="s">
        <v>12</v>
      </c>
    </row>
    <row r="4" spans="1:7" ht="115.25" customHeight="1">
      <c r="A4" s="1" t="s">
        <v>14</v>
      </c>
      <c r="B4">
        <v>3</v>
      </c>
      <c r="C4" t="e">
        <f>ROUNDUP((Treatment!F15)/3,0)</f>
        <v>#VALUE!</v>
      </c>
      <c r="E4" s="45" t="s">
        <v>12</v>
      </c>
    </row>
    <row r="5" spans="1:7" ht="106.25" customHeight="1">
      <c r="A5" s="1" t="s">
        <v>15</v>
      </c>
      <c r="B5" t="s">
        <v>13</v>
      </c>
      <c r="C5" t="e">
        <f>ROUNDUP((Treatment!F15)/5,0)</f>
        <v>#VALUE!</v>
      </c>
      <c r="E5" s="45" t="s">
        <v>16</v>
      </c>
    </row>
    <row r="7" spans="1:7" ht="15">
      <c r="A7" s="2" t="s">
        <v>34</v>
      </c>
    </row>
  </sheetData>
  <sheetProtection password="9DCD" sheet="1" objects="1" scenarios="1" selectLockedCells="1"/>
  <hyperlinks>
    <hyperlink ref="E5" r:id="rId1"/>
    <hyperlink ref="E4" r:id="rId2"/>
    <hyperlink ref="E3" r:id="rId3"/>
    <hyperlink ref="E2" r:id="rId4"/>
  </hyperlinks>
  <pageMargins left="0.7" right="0.7" top="0.75" bottom="0.75" header="0.3" footer="0.3"/>
  <pageSetup orientation="portrait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leigh-Public-WebSite" ma:contentTypeID="0x0101006DEB8297AF301742B1CAE877A57B92DF004BC1CB1F5B49664EBE5FABF03205C9F0" ma:contentTypeVersion="50" ma:contentTypeDescription="" ma:contentTypeScope="" ma:versionID="00d4973fbb8f119cfd8b3dcbc4cced83">
  <xsd:schema xmlns:xsd="http://www.w3.org/2001/XMLSchema" xmlns:xs="http://www.w3.org/2001/XMLSchema" xmlns:p="http://schemas.microsoft.com/office/2006/metadata/properties" xmlns:ns2="57e5a143-cfaf-404d-a739-a6bf198ca2fd" targetNamespace="http://schemas.microsoft.com/office/2006/metadata/properties" ma:root="true" ma:fieldsID="30749d48771f0a1fdfaed316694f4c4f" ns2:_="">
    <xsd:import namespace="57e5a143-cfaf-404d-a739-a6bf198ca2fd"/>
    <xsd:element name="properties">
      <xsd:complexType>
        <xsd:sequence>
          <xsd:element name="documentManagement">
            <xsd:complexType>
              <xsd:all>
                <xsd:element ref="ns2:File_x0020_Status" minOccurs="0"/>
                <xsd:element ref="ns2:Cloud_x0020_URL" minOccurs="0"/>
                <xsd:element ref="ns2:Requestor" minOccurs="0"/>
                <xsd:element ref="ns2:Job_x0020_Status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5a143-cfaf-404d-a739-a6bf198ca2fd" elementFormDefault="qualified">
    <xsd:import namespace="http://schemas.microsoft.com/office/2006/documentManagement/types"/>
    <xsd:import namespace="http://schemas.microsoft.com/office/infopath/2007/PartnerControls"/>
    <xsd:element name="File_x0020_Status" ma:index="8" nillable="true" ma:displayName="File Status" ma:default="New" ma:format="Dropdown" ma:internalName="File_x0020_Status">
      <xsd:simpleType>
        <xsd:restriction base="dms:Choice">
          <xsd:enumeration value="New"/>
          <xsd:enumeration value="Ready to Publish"/>
          <xsd:enumeration value="Published"/>
          <xsd:enumeration value="Ready to Retract"/>
          <xsd:enumeration value="Retracted"/>
        </xsd:restriction>
      </xsd:simpleType>
    </xsd:element>
    <xsd:element name="Cloud_x0020_URL" ma:index="9" nillable="true" ma:displayName="Cloud URL" ma:internalName="Cloud_x0020_URL">
      <xsd:simpleType>
        <xsd:restriction base="dms:Text">
          <xsd:maxLength value="255"/>
        </xsd:restriction>
      </xsd:simpleType>
    </xsd:element>
    <xsd:element name="Requestor" ma:index="10" nillable="true" ma:displayName="Requestor" ma:hidden="true" ma:list="UserInfo" ma:SharePointGroup="0" ma:internalName="Reques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Job_x0020_Status1" ma:index="11" nillable="true" ma:displayName="Job Status" ma:default="None" ma:format="Dropdown" ma:hidden="true" ma:internalName="Job_x0020_Status1" ma:readOnly="false">
      <xsd:simpleType>
        <xsd:restriction base="dms:Choice">
          <xsd:enumeration value="None"/>
          <xsd:enumeration value="Succeeded to Publish"/>
          <xsd:enumeration value="Succeeded to Retract"/>
          <xsd:enumeration value="Failed to Publish"/>
          <xsd:enumeration value="Failed to Retrac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4390dcb-9ef6-4861-8ed4-d93efaede2be" ContentTypeId="0x0101006DEB8297AF301742B1CAE877A57B92D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57e5a143-cfaf-404d-a739-a6bf198ca2fd">Ready to Publish</File_x0020_Status>
    <Job_x0020_Status1 xmlns="57e5a143-cfaf-404d-a739-a6bf198ca2fd">None</Job_x0020_Status1>
    <Cloud_x0020_URL xmlns="57e5a143-cfaf-404d-a739-a6bf198ca2fd" xsi:nil="true"/>
    <Requestor xmlns="57e5a143-cfaf-404d-a739-a6bf198ca2fd">
      <UserInfo>
        <DisplayName/>
        <AccountId xsi:nil="true"/>
        <AccountType/>
      </UserInfo>
    </Requestor>
  </documentManagement>
</p:properties>
</file>

<file path=customXml/itemProps1.xml><?xml version="1.0" encoding="utf-8"?>
<ds:datastoreItem xmlns:ds="http://schemas.openxmlformats.org/officeDocument/2006/customXml" ds:itemID="{244F0CA2-3DB7-4A07-9F2B-5F1C707BA316}"/>
</file>

<file path=customXml/itemProps2.xml><?xml version="1.0" encoding="utf-8"?>
<ds:datastoreItem xmlns:ds="http://schemas.openxmlformats.org/officeDocument/2006/customXml" ds:itemID="{2428D88A-03AA-4865-89A8-F2CD1E2A6EC1}"/>
</file>

<file path=customXml/itemProps3.xml><?xml version="1.0" encoding="utf-8"?>
<ds:datastoreItem xmlns:ds="http://schemas.openxmlformats.org/officeDocument/2006/customXml" ds:itemID="{3BB2396B-C9E0-40D5-B88C-3AF11C4C1839}"/>
</file>

<file path=customXml/itemProps4.xml><?xml version="1.0" encoding="utf-8"?>
<ds:datastoreItem xmlns:ds="http://schemas.openxmlformats.org/officeDocument/2006/customXml" ds:itemID="{ED8A53B7-38E9-4574-B7E7-3AD306AEB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Treatment</vt:lpstr>
      <vt:lpstr>Devices</vt:lpstr>
      <vt:lpstr>Sheet3</vt:lpstr>
    </vt:vector>
  </TitlesOfParts>
  <Company>MDT Solution Pack (Surface Pro 3 MS Image Factory)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Ben</dc:creator>
  <cp:lastModifiedBy>Freeman Kristin</cp:lastModifiedBy>
  <dcterms:created xsi:type="dcterms:W3CDTF">2016-11-16T13:53:45Z</dcterms:created>
  <dcterms:modified xsi:type="dcterms:W3CDTF">2017-01-11T21:47:36Z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0x0101006DEB8297AF301742B1CAE877A57B92DF004BC1CB1F5B49664EBE5FABF03205C9F0</vt:lpwstr>
  </property>
</Properties>
</file>